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ME" sheetId="1" r:id="rId1"/>
    <sheet name="Register" sheetId="2" r:id="rId2"/>
    <sheet name="CompaniesAct" sheetId="3" r:id="rId3"/>
    <sheet name="IncomeTax" sheetId="4" r:id="rId4"/>
    <sheet name="Lives" sheetId="5" r:id="rId5"/>
    <sheet name="Rates" sheetId="6" r:id="rId6"/>
  </sheets>
  <definedNames>
    <definedName name="FYStart">Register!$B$2</definedName>
    <definedName name="FYEnd">Register!$B$3</definedName>
    <definedName name="FYDays">Register!$B$4</definedName>
    <definedName name="TaxRate">Register!$B$5</definedName>
    <definedName name="_xlnm.Print_Area" localSheetId="2">CompaniesAct!$A$1:$I$40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dd-mmm-yyyy"/>
    <numFmt numFmtId="61" formatCode="0.000%"/>
    <numFmt numFmtId="62" formatCode="[&gt;=10000000]##\,##\,##\,##0;[&gt;=100000]##\,##\,##0;#,##0"/>
    <numFmt numFmtId="63" formatCode="0.0"/>
    <numFmt numFmtId="64" formatCode="##\,##\,##0;(##\,##\,##0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/>
    <xf numFmtId="60" fontId="0" fillId="0" borderId="0" xfId="0" applyNumberFormat="1"/>
    <xf numFmtId="3" fontId="0" fillId="0" borderId="0" xfId="0" applyNumberFormat="1"/>
    <xf numFmtId="61" fontId="0" fillId="0" borderId="0" xfId="0" applyNumberFormat="1"/>
    <xf numFmtId="1" fontId="0" fillId="0" borderId="0" xfId="0" applyNumberFormat="1"/>
    <xf numFmtId="62" fontId="0" fillId="0" borderId="0" xfId="0" applyNumberFormat="1"/>
    <xf numFmtId="10" fontId="0" fillId="0" borderId="0" xfId="0" applyNumberFormat="1"/>
    <xf numFmtId="63" fontId="0" fillId="0" borderId="0" xfId="0" applyNumberFormat="1"/>
    <xf numFmtId="6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cols>
    <col min="1" max="1" width="118.83203125" customWidth="1"/>
  </cols>
  <sheetData>
    <row r="1">
      <c r="A1" t="str">
        <v>Fixed Asset Register + Schedule II depreciation — FY 2026-27</v>
      </c>
    </row>
    <row r="2">
      <c r="A2" t="str">
        <v>Built and maintained by CA Karan Gupta · cakarangupta.com/tools · rules verified 6 September 2026</v>
      </c>
    </row>
    <row r="3"/>
    <row r="4">
      <c r="A4" t="str">
        <v>WHAT THIS WORKBOOK DOES</v>
      </c>
    </row>
    <row r="5">
      <c r="A5" t="str">
        <v>1. One register drives both Acts: the Companies Act schedule a CA signs and the Income-tax block-of-assets computation.</v>
      </c>
    </row>
    <row r="6">
      <c r="A6" t="str">
        <v>2. The formulas pro-rate depreciation on days actually held in the year and stop at residual value — a schedule here cannot go negative, and an asset whose useful life has run out stops charging on its own.</v>
      </c>
    </row>
    <row r="7">
      <c r="A7" t="str">
        <v>3. The Income-tax sheet applies the 180-day rule (half rate on assets put to use late in the year) block by block, and ends with the deferred-tax line the two schedules imply.</v>
      </c>
    </row>
    <row r="8"/>
    <row r="9">
      <c r="A9" t="str">
        <v>HOW TO FILL IT</v>
      </c>
    </row>
    <row r="10">
      <c r="A10" t="str">
        <v>1. Set your year on Register!B2 (FY start) and Register!B3 (FY end). Every date test on every sheet keys off these two cells — nothing else needs changing to move the workbook to another year.</v>
      </c>
    </row>
    <row r="11">
      <c r="A11" t="str">
        <v>2. One asset per row on the Register sheet, from row 8. There is room for 200 assets (rows 8 to 207); every formula is already in place down to row 207.</v>
      </c>
    </row>
    <row r="12">
      <c r="A12" t="str">
        <v>3. Columns whose heading starts with the marker ▶ are yours to type in. Every other column is a formula — do not type in it. If you overwrite a formula, copy it back down from the row above.</v>
      </c>
    </row>
    <row r="13">
      <c r="A13" t="str">
        <v>4. The Schedule II class in column C must match a class name on the Lives sheet exactly, and the Income-tax block in column D must match a block name on the Rates sheet exactly. Copy and paste them; a typo puts the asset in neither schedule, and column W tells you so.</v>
      </c>
    </row>
    <row r="14">
      <c r="A14" t="str">
        <v>5. An asset you already held at the start of the year needs last year's closing net block in column I. The workbook does not simulate depreciation from inception — the web version does that.</v>
      </c>
    </row>
    <row r="15">
      <c r="A15" t="str">
        <v>6. Disposals: enter the date in column L and the consideration in column M. The asset then stops depreciating from the disposal date, its closing net block becomes nil, and the consideration reaches the Income-tax sheet. Remove assets disposed of in earlier years — a prior-year disposal left in the register inflates gross block opening and accumulated depreciation; column W flags one when it sees it.</v>
      </c>
    </row>
    <row r="16"/>
    <row r="17">
      <c r="A17" t="str">
        <v>KNOWN ISSUE — IF PASTING DOES NOTHING, IT IS NOT THE WORKBOOK</v>
      </c>
    </row>
    <row r="18">
      <c r="A18" t="str">
        <v>Microsoft's September 2026 Excel update (KB5002914) silently breaks copy and paste in Excel 2016-2024, with no error message; there is no fix yet. Type the rows, or open this workbook in LibreOffice Calc or Google Sheets until Microsoft posts one.</v>
      </c>
    </row>
    <row r="19">
      <c r="A19" t="str">
        <v>Known issue noted 17 September 2026; re-checked 19 September 2026 — still no fix and no date announced. This note comes out once Microsoft ships one.</v>
      </c>
    </row>
    <row r="20"/>
    <row r="21">
      <c r="A21" t="str">
        <v>INPUT CELLS VS FORMULA CELLS</v>
      </c>
    </row>
    <row r="22">
      <c r="A22" t="str">
        <v>This copy was built without the optional styling module, so inputs are marked by a ▶ prefix on the column heading instead of by colour. Inputs are Register columns B to M, the header block B1 to B5, and the Opening WDV column on the IncomeTax sheet.</v>
      </c>
    </row>
    <row r="23"/>
    <row r="24">
      <c r="A24" t="str">
        <v>THREE THINGS TO SET ONCE, YOURSELF</v>
      </c>
    </row>
    <row r="25">
      <c r="A25" t="str">
        <v>1. Freeze panes. The builder cannot write them into the file. Open the Register sheet, click cell A8, then View → Freeze Panes → Freeze Panes. Do the same on CompaniesAct at A5 if you want the class headings to stay put.</v>
      </c>
    </row>
    <row r="26">
      <c r="A26" t="str">
        <v>2. Landscape. The print area IS set on the CompaniesAct sheet (A1:I40) and the margins are set, but the page orientation does not survive the writer. Before you print, File → Page Setup → Landscape, and fit to one page wide. Nothing else needs touching.</v>
      </c>
    </row>
    <row r="27">
      <c r="A27" t="str">
        <v>3. Header and footer. The builder cannot write these either. On the CompaniesAct sheet go to Page Layout → Header/Footer and set the footer to: Depreciation schedule — Schedule II · Page &amp;[Page] of &amp;[Pages]. The CompaniesAct sheet is built to sit UNDER your own letterhead — print it on the firm's stationery, or put the firm's name in the header. Nothing about this tool appears anywhere inside the print area, deliberately: it is a schedule your client files, not a handout.</v>
      </c>
    </row>
    <row r="28"/>
    <row r="29">
      <c r="A29" t="str">
        <v>RULES ENCODED (verified 6 September 2026)</v>
      </c>
    </row>
    <row r="30">
      <c r="A30" t="str">
        <v>R1  Schedule II depreciates over a useful life, not a rate table; residual value is capped at 5% of cost (the sample uses 5%). — Schedule II, Companies Act 2013</v>
      </c>
    </row>
    <row r="31">
      <c r="A31" t="str">
        <v>R2  Part C useful lives for 27 classes with their NESD flags are on the Lives sheet. Schedule II permits a different life with disclosure — put it in column J and disclose it.</v>
      </c>
    </row>
    <row r="32">
      <c r="A32" t="str">
        <v>R3  SLM charge = (cost − residual) ÷ life, pro-rated on days held, floored so the net block never falls below residual.</v>
      </c>
    </row>
    <row r="33">
      <c r="A33" t="str">
        <v>R4  WDV charge = opening carrying amount × [1 − (residual ÷ cost)^(1 ÷ life)], pro-rated on days held, same floor.</v>
      </c>
    </row>
    <row r="34">
      <c r="A34" t="str">
        <v>R5  Extra shift: double shift adds 50% and triple shift adds 100% to the charge for that period. Not available on an asset marked NESD — column S applies this automatically.</v>
      </c>
    </row>
    <row r="35">
      <c r="A35" t="str">
        <v>R6  Income-tax depreciation is written-down value on the block of assets — section 33 of the Income-tax Act, 2025, in force from 1 April 2026 (the re-enactment of section 32).</v>
      </c>
    </row>
    <row r="36">
      <c r="A36" t="str">
        <v>R7  180-day rule: an asset acquired and put to use for less than 180 days in the tax year gets half the rate — s.33(4). The workbook splits additions on the date FY end minus 179 days.</v>
      </c>
    </row>
    <row r="37">
      <c r="A37" t="str">
        <v>R8  Block rates are on the Rates sheet and are TAKEN to be unchanged from Appendix I. The Income-tax Rules, 2026 (Notification 22/2026, G.S.R. 198(E), 20 March 2026) have not been read against them — every published commentary still cites the February 2026 draft. Check the rate for your block before you sign.</v>
      </c>
    </row>
    <row r="38">
      <c r="A38" t="str">
        <v>R9  Block base = opening WDV + additions − sale consideration. A negative base means nil depreciation and a short-term capital gain under s.50; a nil base with assets held means the block has ceased. Sale consideration is set off against the opening WDV and the 180-day additions first (a convention, disclosed here).</v>
      </c>
    </row>
    <row r="39">
      <c r="A39" t="str">
        <v>R10 Additional depreciation (20% / 10% on eligible new plant and machinery) is NOT computed in this workbook. Use the web version if you need it.</v>
      </c>
    </row>
    <row r="40">
      <c r="A40" t="str">
        <v>R11 Deferred tax = (Companies Act closing net block − Income-tax closing WDV) × your rate. Positive is a liability. The rate is an input on Register!B5, defaulted to 25.168%.</v>
      </c>
    </row>
    <row r="41">
      <c r="A41" t="str">
        <v>R12 An asset capitalised before 1 April 2014 carries a flag in column W. The Schedule II transition for those assets is a judgment call — verify it with your CA before signing.</v>
      </c>
    </row>
    <row r="42"/>
    <row r="43">
      <c r="A43" t="str">
        <v>SAMPLE ROWS</v>
      </c>
    </row>
    <row r="44">
      <c r="A44" t="str">
        <v>Rows 8 to 19 of the Register are a sample company, and the IncomeTax sheet's Opening WDV column is filled to match. Select rows 8 to 19, press Delete to clear them (Home → Clear → Clear Contents), and clear the Opening WDV column on the IncomeTax sheet before you use this for a real entity. Do not delete the rows themselves — that would take the formulas with them.</v>
      </c>
    </row>
    <row r="45"/>
    <row r="46">
      <c r="A46" t="str">
        <v>WHAT THIS AVOIDS</v>
      </c>
    </row>
    <row r="47">
      <c r="A47" t="str">
        <v>A depreciation schedule that goes negative, an expired asset still depreciating, and the rupee-level mismatch between the books and the tax computation that a scrutiny notice starts from.</v>
      </c>
    </row>
    <row r="48"/>
    <row r="49">
      <c r="A49" t="str">
        <v>WHAT THIS WORKBOOK WILL NOT DO</v>
      </c>
    </row>
    <row r="50">
      <c r="A50" t="str">
        <v>No component accounting split, revaluation, impairment, capital work in progress, borrowing costs or Ind AS 116. No depreciation simulated from inception. No additional depreciation, no section 50 computation beyond a flag, no MAT. No macros — there are none in this file and there never will be.</v>
      </c>
    </row>
    <row r="51"/>
    <row r="52">
      <c r="A52" t="str">
        <v>DISCLAIMER</v>
      </c>
    </row>
    <row r="53">
      <c r="A53" t="str">
        <v>This workbook is a working aid prepared by a practising Chartered Accountant, not an audit opinion. Useful lives and rates were verified on 6 September 2026 against Schedule II of the Companies Act, 2013 and section 33 of the Income-tax Act, 2025; verify against the current text before you rely on any figure, and read the rule beside each column. Nothing you type in this workbook is sent anywhere — it is a file on your computer.</v>
      </c>
    </row>
    <row r="54"/>
    <row r="55">
      <c r="A55" t="str">
        <v>Web version (same rules, in the browser): https://tools.cakarangupta.com/schedule2-depreciation-web</v>
      </c>
    </row>
  </sheetData>
  <ignoredErrors>
    <ignoredError numberStoredAsText="1" sqref="A1:A5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W209"/>
  <sheetViews>
    <sheetView workbookViewId="0"/>
  </sheetViews>
  <cols>
    <col min="1" max="1" width="5.83203125" customWidth="1"/>
    <col min="2" max="2" width="34.83203125" customWidth="1"/>
    <col min="3" max="3" width="34.83203125" customWidth="1"/>
    <col min="4" max="4" width="32.83203125" customWidth="1"/>
    <col min="5" max="5" width="15.83203125" customWidth="1"/>
    <col min="6" max="6" width="14.83203125" customWidth="1"/>
    <col min="7" max="7" width="10.83203125" customWidth="1"/>
    <col min="8" max="8" width="11.83203125" customWidth="1"/>
    <col min="9" max="9" width="15.83203125" customWidth="1"/>
    <col min="10" max="10" width="11.83203125" customWidth="1"/>
    <col min="11" max="11" width="8.83203125" customWidth="1"/>
    <col min="12" max="12" width="14.83203125" customWidth="1"/>
    <col min="13" max="13" width="14.83203125" customWidth="1"/>
    <col min="14" max="14" width="8.83203125" customWidth="1"/>
    <col min="15" max="15" width="7.83203125" customWidth="1"/>
    <col min="16" max="16" width="12.83203125" customWidth="1"/>
    <col min="17" max="17" width="15.83203125" customWidth="1"/>
    <col min="18" max="18" width="9.83203125" customWidth="1"/>
    <col min="19" max="19" width="8.83203125" customWidth="1"/>
    <col min="20" max="20" width="9.83203125" customWidth="1"/>
    <col min="21" max="21" width="15.83203125" customWidth="1"/>
    <col min="22" max="22" width="15.83203125" customWidth="1"/>
    <col min="23" max="23" width="44.83203125" customWidth="1"/>
  </cols>
  <sheetData>
    <row r="1">
      <c r="A1" t="str">
        <v>Entity</v>
      </c>
      <c r="B1" t="str">
        <v>Sharma Traders Pvt Ltd</v>
      </c>
    </row>
    <row r="2">
      <c r="A2" t="str">
        <v>FY start</v>
      </c>
      <c r="B2" s="1">
        <v>46113</v>
      </c>
    </row>
    <row r="3">
      <c r="A3" t="str">
        <v>FY end</v>
      </c>
      <c r="B3" s="1">
        <v>46477</v>
      </c>
    </row>
    <row r="4">
      <c r="A4" t="str">
        <v>Days in FY</v>
      </c>
      <c r="B4" s="2">
        <f>B3-B2+1</f>
      </c>
    </row>
    <row r="5">
      <c r="A5" t="str">
        <v>Deferred tax rate</v>
      </c>
      <c r="B5" s="3">
        <v>0.25168</v>
      </c>
    </row>
    <row r="6">
      <c r="A6" t="str">
        <v>Entity address</v>
      </c>
      <c r="B6" t="str">
        <v>14 Industrial Estate, Ring Road, Raipur 492 001</v>
      </c>
      <c r="C6" t="str">
        <v>Firm name (signature block)</v>
      </c>
      <c r="D6" t="str">
        <v>Verma &amp; Associates</v>
      </c>
      <c r="F6" t="str">
        <v>Blue cells are yours; black cells are formulas. Class names must match the Lives sheet, block names the Rates sheet. Read the README sheet first.</v>
      </c>
    </row>
    <row r="7">
      <c r="A7" t="str">
        <v>#</v>
      </c>
      <c r="B7" t="str">
        <v>▶ Asset description</v>
      </c>
      <c r="C7" t="str">
        <v>▶ Schedule II class</v>
      </c>
      <c r="D7" t="str">
        <v>▶ Income-tax block</v>
      </c>
      <c r="E7" t="str">
        <v>▶ Date capitalised / available for use</v>
      </c>
      <c r="F7" t="str">
        <v>▶ Cost (₹)</v>
      </c>
      <c r="G7" t="str">
        <v>▶ Residual %</v>
      </c>
      <c r="H7" t="str">
        <v>▶ Method (SLM/WDV)</v>
      </c>
      <c r="I7" t="str">
        <v>▶ Opening net block at FY start (₹)</v>
      </c>
      <c r="J7" t="str">
        <v>▶ Useful life override (years)</v>
      </c>
      <c r="K7" t="str">
        <v>▶ Shift (1/2/3)</v>
      </c>
      <c r="L7" t="str">
        <v>▶ Disposal date</v>
      </c>
      <c r="M7" t="str">
        <v>▶ Sale consideration (₹)</v>
      </c>
      <c r="N7" t="str">
        <v>Life (years)</v>
      </c>
      <c r="O7" t="str">
        <v>NESD</v>
      </c>
      <c r="P7" t="str">
        <v>Residual (₹)</v>
      </c>
      <c r="Q7" t="str">
        <v>Opening carrying amount (₹)</v>
      </c>
      <c r="R7" t="str">
        <v>Days held in FY</v>
      </c>
      <c r="S7" t="str">
        <v>Shift factor</v>
      </c>
      <c r="T7" t="str">
        <v>Life expired?</v>
      </c>
      <c r="U7" t="str">
        <v>Charge for the year (₹)</v>
      </c>
      <c r="V7" t="str">
        <v>Closing net block (₹)</v>
      </c>
      <c r="W7" t="str">
        <v>Row flag</v>
      </c>
    </row>
    <row r="8">
      <c r="A8" s="4">
        <f>IF(B8="","",ROW()-7)</f>
      </c>
      <c r="B8" t="str">
        <v>Factory building — Unit I</v>
      </c>
      <c r="C8" t="str">
        <v>Factory building</v>
      </c>
      <c r="D8" t="str">
        <v>Building (other than residential/temporary)</v>
      </c>
      <c r="E8" s="1">
        <v>43191</v>
      </c>
      <c r="F8" s="5">
        <v>12000000</v>
      </c>
      <c r="G8" s="6">
        <v>0.05</v>
      </c>
      <c r="H8" t="str">
        <v>SLM</v>
      </c>
      <c r="I8" s="5">
        <v>8960000</v>
      </c>
      <c r="K8" s="4">
        <v>1</v>
      </c>
      <c r="N8" s="4">
        <f>IF(B8="","",IF(J8&lt;&gt;"",J8,IFERROR(VLOOKUP(C8,Lives!$A$2:$C$28,2,FALSE),"?")))</f>
      </c>
      <c r="O8">
        <f>IF(B8="","",IFERROR(VLOOKUP(C8,Lives!$A$2:$C$28,3,FALSE),"?"))</f>
      </c>
      <c r="P8" s="5">
        <f>IF(B8="","",ROUND(F8*G8,0))</f>
      </c>
      <c r="Q8" s="5">
        <f>IF(B8="","",IF(NOT(ISNUMBER(E8)),"",IF(E8&gt;=FYStart,F8,I8)))</f>
      </c>
      <c r="R8" s="4">
        <f>IF(B8="","",IF(NOT(ISNUMBER(E8)),"",MAX(0,MIN(IF(L8="",FYEnd,L8),FYEnd)-MAX(E8,FYStart)+1)))</f>
      </c>
      <c r="S8" s="7">
        <f>IF(B8="","",IF(O8="Y",1,IF(K8="",1,CHOOSE(K8,1,1.5,2))))</f>
      </c>
      <c r="T8">
        <f>IF(B8="","",IF(OR(N8="?",NOT(ISNUMBER(E8))),"?",IF(EDATE(E8,12*N8)&lt;=FYStart,"Y","N")))</f>
      </c>
      <c r="U8" s="5">
        <f>IF(B8="","",IF(OR(N8="?",N8=0,NOT(ISNUMBER(R8))),"",IF(OR(T8="Y",Q8&lt;=P8),0,ROUND(MIN(Q8-P8,IF(H8="WDV",Q8*(1-(P8/F8)^(1/N8))*R8/FYDays*S8,(F8-P8)/N8*R8/FYDays*S8)),0))))</f>
      </c>
      <c r="V8" s="5">
        <f>IF(B8="","",IF(NOT(ISNUMBER(U8)),"",IF(L8&lt;&gt;"",0,Q8-U8)))</f>
      </c>
      <c r="W8">
        <f>IF(B8="","",IF(E8="","Date capitalised missing",IF(AND(L8&lt;&gt;"",L8&lt;FYStart),"Disposed before FY start — delete this row",IF(AND(E8&lt;FYStart,I8=""),"Opening net block missing",IF(E8&lt;DATE(2014,4,1),"Pre-1 Apr 2014 asset — Schedule II transition: verify with your CA",IF(N8="?","Class not found on Lives sheet",IF(COUNTIF(Rates!$A$2:$A$14,D8)=0,"Block not found on Rates sheet — excluded from the tax computation","")))))))</f>
      </c>
    </row>
    <row r="9">
      <c r="A9" s="4">
        <f>IF(B9="","",ROW()-7)</f>
      </c>
      <c r="B9" t="str">
        <v>CNC machine line (double shift)</v>
      </c>
      <c r="C9" t="str">
        <v>Plant &amp; machinery — general (not continuous process)</v>
      </c>
      <c r="D9" t="str">
        <v>Plant &amp; machinery (general, incl. motor cars not used on hire)</v>
      </c>
      <c r="E9" s="1">
        <v>44652</v>
      </c>
      <c r="F9" s="5">
        <v>4000000</v>
      </c>
      <c r="G9" s="6">
        <v>0.05</v>
      </c>
      <c r="H9" t="str">
        <v>WDV</v>
      </c>
      <c r="I9" s="5">
        <v>1800000</v>
      </c>
      <c r="K9" s="4">
        <v>2</v>
      </c>
      <c r="N9" s="4">
        <f>IF(B9="","",IF(J9&lt;&gt;"",J9,IFERROR(VLOOKUP(C9,Lives!$A$2:$C$28,2,FALSE),"?")))</f>
      </c>
      <c r="O9">
        <f>IF(B9="","",IFERROR(VLOOKUP(C9,Lives!$A$2:$C$28,3,FALSE),"?"))</f>
      </c>
      <c r="P9" s="5">
        <f>IF(B9="","",ROUND(F9*G9,0))</f>
      </c>
      <c r="Q9" s="5">
        <f>IF(B9="","",IF(NOT(ISNUMBER(E9)),"",IF(E9&gt;=FYStart,F9,I9)))</f>
      </c>
      <c r="R9" s="4">
        <f>IF(B9="","",IF(NOT(ISNUMBER(E9)),"",MAX(0,MIN(IF(L9="",FYEnd,L9),FYEnd)-MAX(E9,FYStart)+1)))</f>
      </c>
      <c r="S9" s="7">
        <f>IF(B9="","",IF(O9="Y",1,IF(K9="",1,CHOOSE(K9,1,1.5,2))))</f>
      </c>
      <c r="T9">
        <f>IF(B9="","",IF(OR(N9="?",NOT(ISNUMBER(E9))),"?",IF(EDATE(E9,12*N9)&lt;=FYStart,"Y","N")))</f>
      </c>
      <c r="U9" s="5">
        <f>IF(B9="","",IF(OR(N9="?",N9=0,NOT(ISNUMBER(R9))),"",IF(OR(T9="Y",Q9&lt;=P9),0,ROUND(MIN(Q9-P9,IF(H9="WDV",Q9*(1-(P9/F9)^(1/N9))*R9/FYDays*S9,(F9-P9)/N9*R9/FYDays*S9)),0))))</f>
      </c>
      <c r="V9" s="5">
        <f>IF(B9="","",IF(NOT(ISNUMBER(U9)),"",IF(L9&lt;&gt;"",0,Q9-U9)))</f>
      </c>
      <c r="W9">
        <f>IF(B9="","",IF(E9="","Date capitalised missing",IF(AND(L9&lt;&gt;"",L9&lt;FYStart),"Disposed before FY start — delete this row",IF(AND(E9&lt;FYStart,I9=""),"Opening net block missing",IF(E9&lt;DATE(2014,4,1),"Pre-1 Apr 2014 asset — Schedule II transition: verify with your CA",IF(N9="?","Class not found on Lives sheet",IF(COUNTIF(Rates!$A$2:$A$14,D9)=0,"Block not found on Rates sheet — excluded from the tax computation","")))))))</f>
      </c>
    </row>
    <row r="10">
      <c r="A10" s="4">
        <f>IF(B10="","",ROW()-7)</f>
      </c>
      <c r="B10" t="str">
        <v>Desktop computers (5 nos.)</v>
      </c>
      <c r="C10" t="str">
        <v>Computers — end user devices (desktops, laptops)</v>
      </c>
      <c r="D10" t="str">
        <v>Computers including computer software</v>
      </c>
      <c r="E10" s="1">
        <v>46296</v>
      </c>
      <c r="F10" s="5">
        <v>85000</v>
      </c>
      <c r="G10" s="6">
        <v>0.05</v>
      </c>
      <c r="H10" t="str">
        <v>SLM</v>
      </c>
      <c r="K10" s="4">
        <v>1</v>
      </c>
      <c r="N10" s="4">
        <f>IF(B10="","",IF(J10&lt;&gt;"",J10,IFERROR(VLOOKUP(C10,Lives!$A$2:$C$28,2,FALSE),"?")))</f>
      </c>
      <c r="O10">
        <f>IF(B10="","",IFERROR(VLOOKUP(C10,Lives!$A$2:$C$28,3,FALSE),"?"))</f>
      </c>
      <c r="P10" s="5">
        <f>IF(B10="","",ROUND(F10*G10,0))</f>
      </c>
      <c r="Q10" s="5">
        <f>IF(B10="","",IF(NOT(ISNUMBER(E10)),"",IF(E10&gt;=FYStart,F10,I10)))</f>
      </c>
      <c r="R10" s="4">
        <f>IF(B10="","",IF(NOT(ISNUMBER(E10)),"",MAX(0,MIN(IF(L10="",FYEnd,L10),FYEnd)-MAX(E10,FYStart)+1)))</f>
      </c>
      <c r="S10" s="7">
        <f>IF(B10="","",IF(O10="Y",1,IF(K10="",1,CHOOSE(K10,1,1.5,2))))</f>
      </c>
      <c r="T10">
        <f>IF(B10="","",IF(OR(N10="?",NOT(ISNUMBER(E10))),"?",IF(EDATE(E10,12*N10)&lt;=FYStart,"Y","N")))</f>
      </c>
      <c r="U10" s="5">
        <f>IF(B10="","",IF(OR(N10="?",N10=0,NOT(ISNUMBER(R10))),"",IF(OR(T10="Y",Q10&lt;=P10),0,ROUND(MIN(Q10-P10,IF(H10="WDV",Q10*(1-(P10/F10)^(1/N10))*R10/FYDays*S10,(F10-P10)/N10*R10/FYDays*S10)),0))))</f>
      </c>
      <c r="V10" s="5">
        <f>IF(B10="","",IF(NOT(ISNUMBER(U10)),"",IF(L10&lt;&gt;"",0,Q10-U10)))</f>
      </c>
      <c r="W10">
        <f>IF(B10="","",IF(E10="","Date capitalised missing",IF(AND(L10&lt;&gt;"",L10&lt;FYStart),"Disposed before FY start — delete this row",IF(AND(E10&lt;FYStart,I10=""),"Opening net block missing",IF(E10&lt;DATE(2014,4,1),"Pre-1 Apr 2014 asset — Schedule II transition: verify with your CA",IF(N10="?","Class not found on Lives sheet",IF(COUNTIF(Rates!$A$2:$A$14,D10)=0,"Block not found on Rates sheet — excluded from the tax computation","")))))))</f>
      </c>
    </row>
    <row r="11">
      <c r="A11" s="4">
        <f>IF(B11="","",ROW()-7)</f>
      </c>
      <c r="B11" t="str">
        <v>Laptop — sales team (life expired)</v>
      </c>
      <c r="C11" t="str">
        <v>Computers — end user devices (desktops, laptops)</v>
      </c>
      <c r="D11" t="str">
        <v>Computers including computer software</v>
      </c>
      <c r="E11" s="1">
        <v>45017</v>
      </c>
      <c r="F11" s="5">
        <v>62000</v>
      </c>
      <c r="G11" s="6">
        <v>0.05</v>
      </c>
      <c r="H11" t="str">
        <v>SLM</v>
      </c>
      <c r="I11" s="5">
        <v>3100</v>
      </c>
      <c r="K11" s="4">
        <v>1</v>
      </c>
      <c r="N11" s="4">
        <f>IF(B11="","",IF(J11&lt;&gt;"",J11,IFERROR(VLOOKUP(C11,Lives!$A$2:$C$28,2,FALSE),"?")))</f>
      </c>
      <c r="O11">
        <f>IF(B11="","",IFERROR(VLOOKUP(C11,Lives!$A$2:$C$28,3,FALSE),"?"))</f>
      </c>
      <c r="P11" s="5">
        <f>IF(B11="","",ROUND(F11*G11,0))</f>
      </c>
      <c r="Q11" s="5">
        <f>IF(B11="","",IF(NOT(ISNUMBER(E11)),"",IF(E11&gt;=FYStart,F11,I11)))</f>
      </c>
      <c r="R11" s="4">
        <f>IF(B11="","",IF(NOT(ISNUMBER(E11)),"",MAX(0,MIN(IF(L11="",FYEnd,L11),FYEnd)-MAX(E11,FYStart)+1)))</f>
      </c>
      <c r="S11" s="7">
        <f>IF(B11="","",IF(O11="Y",1,IF(K11="",1,CHOOSE(K11,1,1.5,2))))</f>
      </c>
      <c r="T11">
        <f>IF(B11="","",IF(OR(N11="?",NOT(ISNUMBER(E11))),"?",IF(EDATE(E11,12*N11)&lt;=FYStart,"Y","N")))</f>
      </c>
      <c r="U11" s="5">
        <f>IF(B11="","",IF(OR(N11="?",N11=0,NOT(ISNUMBER(R11))),"",IF(OR(T11="Y",Q11&lt;=P11),0,ROUND(MIN(Q11-P11,IF(H11="WDV",Q11*(1-(P11/F11)^(1/N11))*R11/FYDays*S11,(F11-P11)/N11*R11/FYDays*S11)),0))))</f>
      </c>
      <c r="V11" s="5">
        <f>IF(B11="","",IF(NOT(ISNUMBER(U11)),"",IF(L11&lt;&gt;"",0,Q11-U11)))</f>
      </c>
      <c r="W11">
        <f>IF(B11="","",IF(E11="","Date capitalised missing",IF(AND(L11&lt;&gt;"",L11&lt;FYStart),"Disposed before FY start — delete this row",IF(AND(E11&lt;FYStart,I11=""),"Opening net block missing",IF(E11&lt;DATE(2014,4,1),"Pre-1 Apr 2014 asset — Schedule II transition: verify with your CA",IF(N11="?","Class not found on Lives sheet",IF(COUNTIF(Rates!$A$2:$A$14,D11)=0,"Block not found on Rates sheet — excluded from the tax computation","")))))))</f>
      </c>
    </row>
    <row r="12">
      <c r="A12" s="4">
        <f>IF(B12="","",ROW()-7)</f>
      </c>
      <c r="B12" t="str">
        <v>Office equipment — sold 30 Sep 2026</v>
      </c>
      <c r="C12" t="str">
        <v>Office equipment</v>
      </c>
      <c r="D12" t="str">
        <v>Plant &amp; machinery (general, incl. motor cars not used on hire)</v>
      </c>
      <c r="E12" s="1">
        <v>44652</v>
      </c>
      <c r="F12" s="5">
        <v>45000</v>
      </c>
      <c r="G12" s="6">
        <v>0.05</v>
      </c>
      <c r="H12" t="str">
        <v>SLM</v>
      </c>
      <c r="I12" s="5">
        <v>13500</v>
      </c>
      <c r="K12" s="4">
        <v>1</v>
      </c>
      <c r="L12" s="1">
        <v>46295</v>
      </c>
      <c r="M12" s="5">
        <v>8000</v>
      </c>
      <c r="N12" s="4">
        <f>IF(B12="","",IF(J12&lt;&gt;"",J12,IFERROR(VLOOKUP(C12,Lives!$A$2:$C$28,2,FALSE),"?")))</f>
      </c>
      <c r="O12">
        <f>IF(B12="","",IFERROR(VLOOKUP(C12,Lives!$A$2:$C$28,3,FALSE),"?"))</f>
      </c>
      <c r="P12" s="5">
        <f>IF(B12="","",ROUND(F12*G12,0))</f>
      </c>
      <c r="Q12" s="5">
        <f>IF(B12="","",IF(NOT(ISNUMBER(E12)),"",IF(E12&gt;=FYStart,F12,I12)))</f>
      </c>
      <c r="R12" s="4">
        <f>IF(B12="","",IF(NOT(ISNUMBER(E12)),"",MAX(0,MIN(IF(L12="",FYEnd,L12),FYEnd)-MAX(E12,FYStart)+1)))</f>
      </c>
      <c r="S12" s="7">
        <f>IF(B12="","",IF(O12="Y",1,IF(K12="",1,CHOOSE(K12,1,1.5,2))))</f>
      </c>
      <c r="T12">
        <f>IF(B12="","",IF(OR(N12="?",NOT(ISNUMBER(E12))),"?",IF(EDATE(E12,12*N12)&lt;=FYStart,"Y","N")))</f>
      </c>
      <c r="U12" s="5">
        <f>IF(B12="","",IF(OR(N12="?",N12=0,NOT(ISNUMBER(R12))),"",IF(OR(T12="Y",Q12&lt;=P12),0,ROUND(MIN(Q12-P12,IF(H12="WDV",Q12*(1-(P12/F12)^(1/N12))*R12/FYDays*S12,(F12-P12)/N12*R12/FYDays*S12)),0))))</f>
      </c>
      <c r="V12" s="5">
        <f>IF(B12="","",IF(NOT(ISNUMBER(U12)),"",IF(L12&lt;&gt;"",0,Q12-U12)))</f>
      </c>
      <c r="W12">
        <f>IF(B12="","",IF(E12="","Date capitalised missing",IF(AND(L12&lt;&gt;"",L12&lt;FYStart),"Disposed before FY start — delete this row",IF(AND(E12&lt;FYStart,I12=""),"Opening net block missing",IF(E12&lt;DATE(2014,4,1),"Pre-1 Apr 2014 asset — Schedule II transition: verify with your CA",IF(N12="?","Class not found on Lives sheet",IF(COUNTIF(Rates!$A$2:$A$14,D12)=0,"Block not found on Rates sheet — excluded from the tax computation","")))))))</f>
      </c>
    </row>
    <row r="13">
      <c r="A13" s="4">
        <f>IF(B13="","",ROW()-7)</f>
      </c>
      <c r="B13" t="str">
        <v>Motor car — director (not on hire)</v>
      </c>
      <c r="C13" t="str">
        <v>Motor buses / lorries / cars other than those used on hire</v>
      </c>
      <c r="D13" t="str">
        <v>Plant &amp; machinery (general, incl. motor cars not used on hire)</v>
      </c>
      <c r="E13" s="1">
        <v>45474</v>
      </c>
      <c r="F13" s="5">
        <v>1450000</v>
      </c>
      <c r="G13" s="6">
        <v>0.05</v>
      </c>
      <c r="H13" t="str">
        <v>WDV</v>
      </c>
      <c r="I13" s="5">
        <v>980000</v>
      </c>
      <c r="K13" s="4">
        <v>1</v>
      </c>
      <c r="N13" s="4">
        <f>IF(B13="","",IF(J13&lt;&gt;"",J13,IFERROR(VLOOKUP(C13,Lives!$A$2:$C$28,2,FALSE),"?")))</f>
      </c>
      <c r="O13">
        <f>IF(B13="","",IFERROR(VLOOKUP(C13,Lives!$A$2:$C$28,3,FALSE),"?"))</f>
      </c>
      <c r="P13" s="5">
        <f>IF(B13="","",ROUND(F13*G13,0))</f>
      </c>
      <c r="Q13" s="5">
        <f>IF(B13="","",IF(NOT(ISNUMBER(E13)),"",IF(E13&gt;=FYStart,F13,I13)))</f>
      </c>
      <c r="R13" s="4">
        <f>IF(B13="","",IF(NOT(ISNUMBER(E13)),"",MAX(0,MIN(IF(L13="",FYEnd,L13),FYEnd)-MAX(E13,FYStart)+1)))</f>
      </c>
      <c r="S13" s="7">
        <f>IF(B13="","",IF(O13="Y",1,IF(K13="",1,CHOOSE(K13,1,1.5,2))))</f>
      </c>
      <c r="T13">
        <f>IF(B13="","",IF(OR(N13="?",NOT(ISNUMBER(E13))),"?",IF(EDATE(E13,12*N13)&lt;=FYStart,"Y","N")))</f>
      </c>
      <c r="U13" s="5">
        <f>IF(B13="","",IF(OR(N13="?",N13=0,NOT(ISNUMBER(R13))),"",IF(OR(T13="Y",Q13&lt;=P13),0,ROUND(MIN(Q13-P13,IF(H13="WDV",Q13*(1-(P13/F13)^(1/N13))*R13/FYDays*S13,(F13-P13)/N13*R13/FYDays*S13)),0))))</f>
      </c>
      <c r="V13" s="5">
        <f>IF(B13="","",IF(NOT(ISNUMBER(U13)),"",IF(L13&lt;&gt;"",0,Q13-U13)))</f>
      </c>
      <c r="W13">
        <f>IF(B13="","",IF(E13="","Date capitalised missing",IF(AND(L13&lt;&gt;"",L13&lt;FYStart),"Disposed before FY start — delete this row",IF(AND(E13&lt;FYStart,I13=""),"Opening net block missing",IF(E13&lt;DATE(2014,4,1),"Pre-1 Apr 2014 asset — Schedule II transition: verify with your CA",IF(N13="?","Class not found on Lives sheet",IF(COUNTIF(Rates!$A$2:$A$14,D13)=0,"Block not found on Rates sheet — excluded from the tax computation","")))))))</f>
      </c>
    </row>
    <row r="14">
      <c r="A14" s="4">
        <f>IF(B14="","",ROW()-7)</f>
      </c>
      <c r="B14" t="str">
        <v>Office furniture</v>
      </c>
      <c r="C14" t="str">
        <v>Furniture &amp; fittings — general</v>
      </c>
      <c r="D14" t="str">
        <v>Furniture &amp; fittings</v>
      </c>
      <c r="E14" s="1">
        <v>43922</v>
      </c>
      <c r="F14" s="5">
        <v>600000</v>
      </c>
      <c r="G14" s="6">
        <v>0.05</v>
      </c>
      <c r="H14" t="str">
        <v>SLM</v>
      </c>
      <c r="I14" s="5">
        <v>258000</v>
      </c>
      <c r="K14" s="4">
        <v>1</v>
      </c>
      <c r="N14" s="4">
        <f>IF(B14="","",IF(J14&lt;&gt;"",J14,IFERROR(VLOOKUP(C14,Lives!$A$2:$C$28,2,FALSE),"?")))</f>
      </c>
      <c r="O14">
        <f>IF(B14="","",IFERROR(VLOOKUP(C14,Lives!$A$2:$C$28,3,FALSE),"?"))</f>
      </c>
      <c r="P14" s="5">
        <f>IF(B14="","",ROUND(F14*G14,0))</f>
      </c>
      <c r="Q14" s="5">
        <f>IF(B14="","",IF(NOT(ISNUMBER(E14)),"",IF(E14&gt;=FYStart,F14,I14)))</f>
      </c>
      <c r="R14" s="4">
        <f>IF(B14="","",IF(NOT(ISNUMBER(E14)),"",MAX(0,MIN(IF(L14="",FYEnd,L14),FYEnd)-MAX(E14,FYStart)+1)))</f>
      </c>
      <c r="S14" s="7">
        <f>IF(B14="","",IF(O14="Y",1,IF(K14="",1,CHOOSE(K14,1,1.5,2))))</f>
      </c>
      <c r="T14">
        <f>IF(B14="","",IF(OR(N14="?",NOT(ISNUMBER(E14))),"?",IF(EDATE(E14,12*N14)&lt;=FYStart,"Y","N")))</f>
      </c>
      <c r="U14" s="5">
        <f>IF(B14="","",IF(OR(N14="?",N14=0,NOT(ISNUMBER(R14))),"",IF(OR(T14="Y",Q14&lt;=P14),0,ROUND(MIN(Q14-P14,IF(H14="WDV",Q14*(1-(P14/F14)^(1/N14))*R14/FYDays*S14,(F14-P14)/N14*R14/FYDays*S14)),0))))</f>
      </c>
      <c r="V14" s="5">
        <f>IF(B14="","",IF(NOT(ISNUMBER(U14)),"",IF(L14&lt;&gt;"",0,Q14-U14)))</f>
      </c>
      <c r="W14">
        <f>IF(B14="","",IF(E14="","Date capitalised missing",IF(AND(L14&lt;&gt;"",L14&lt;FYStart),"Disposed before FY start — delete this row",IF(AND(E14&lt;FYStart,I14=""),"Opening net block missing",IF(E14&lt;DATE(2014,4,1),"Pre-1 Apr 2014 asset — Schedule II transition: verify with your CA",IF(N14="?","Class not found on Lives sheet",IF(COUNTIF(Rates!$A$2:$A$14,D14)=0,"Block not found on Rates sheet — excluded from the tax computation","")))))))</f>
      </c>
    </row>
    <row r="15">
      <c r="A15" s="4">
        <f>IF(B15="","",ROW()-7)</f>
      </c>
      <c r="B15" t="str">
        <v>Electrical installation — plant</v>
      </c>
      <c r="C15" t="str">
        <v>Electrical installations and equipment</v>
      </c>
      <c r="D15" t="str">
        <v>Plant &amp; machinery (general, incl. motor cars not used on hire)</v>
      </c>
      <c r="E15" s="1">
        <v>45017</v>
      </c>
      <c r="F15" s="5">
        <v>320000</v>
      </c>
      <c r="G15" s="6">
        <v>0.05</v>
      </c>
      <c r="H15" t="str">
        <v>SLM</v>
      </c>
      <c r="I15" s="5">
        <v>228800</v>
      </c>
      <c r="K15" s="4">
        <v>1</v>
      </c>
      <c r="N15" s="4">
        <f>IF(B15="","",IF(J15&lt;&gt;"",J15,IFERROR(VLOOKUP(C15,Lives!$A$2:$C$28,2,FALSE),"?")))</f>
      </c>
      <c r="O15">
        <f>IF(B15="","",IFERROR(VLOOKUP(C15,Lives!$A$2:$C$28,3,FALSE),"?"))</f>
      </c>
      <c r="P15" s="5">
        <f>IF(B15="","",ROUND(F15*G15,0))</f>
      </c>
      <c r="Q15" s="5">
        <f>IF(B15="","",IF(NOT(ISNUMBER(E15)),"",IF(E15&gt;=FYStart,F15,I15)))</f>
      </c>
      <c r="R15" s="4">
        <f>IF(B15="","",IF(NOT(ISNUMBER(E15)),"",MAX(0,MIN(IF(L15="",FYEnd,L15),FYEnd)-MAX(E15,FYStart)+1)))</f>
      </c>
      <c r="S15" s="7">
        <f>IF(B15="","",IF(O15="Y",1,IF(K15="",1,CHOOSE(K15,1,1.5,2))))</f>
      </c>
      <c r="T15">
        <f>IF(B15="","",IF(OR(N15="?",NOT(ISNUMBER(E15))),"?",IF(EDATE(E15,12*N15)&lt;=FYStart,"Y","N")))</f>
      </c>
      <c r="U15" s="5">
        <f>IF(B15="","",IF(OR(N15="?",N15=0,NOT(ISNUMBER(R15))),"",IF(OR(T15="Y",Q15&lt;=P15),0,ROUND(MIN(Q15-P15,IF(H15="WDV",Q15*(1-(P15/F15)^(1/N15))*R15/FYDays*S15,(F15-P15)/N15*R15/FYDays*S15)),0))))</f>
      </c>
      <c r="V15" s="5">
        <f>IF(B15="","",IF(NOT(ISNUMBER(U15)),"",IF(L15&lt;&gt;"",0,Q15-U15)))</f>
      </c>
      <c r="W15">
        <f>IF(B15="","",IF(E15="","Date capitalised missing",IF(AND(L15&lt;&gt;"",L15&lt;FYStart),"Disposed before FY start — delete this row",IF(AND(E15&lt;FYStart,I15=""),"Opening net block missing",IF(E15&lt;DATE(2014,4,1),"Pre-1 Apr 2014 asset — Schedule II transition: verify with your CA",IF(N15="?","Class not found on Lives sheet",IF(COUNTIF(Rates!$A$2:$A$14,D15)=0,"Block not found on Rates sheet — excluded from the tax computation","")))))))</f>
      </c>
    </row>
    <row r="16">
      <c r="A16" s="4">
        <f>IF(B16="","",ROW()-7)</f>
      </c>
      <c r="B16" t="str">
        <v>Server and network switch</v>
      </c>
      <c r="C16" t="str">
        <v>Computers — servers and networks</v>
      </c>
      <c r="D16" t="str">
        <v>Computers including computer software</v>
      </c>
      <c r="E16" s="1">
        <v>45383</v>
      </c>
      <c r="F16" s="5">
        <v>540000</v>
      </c>
      <c r="G16" s="6">
        <v>0.05</v>
      </c>
      <c r="H16" t="str">
        <v>SLM</v>
      </c>
      <c r="I16" s="5">
        <v>369000</v>
      </c>
      <c r="K16" s="4">
        <v>1</v>
      </c>
      <c r="N16" s="4">
        <f>IF(B16="","",IF(J16&lt;&gt;"",J16,IFERROR(VLOOKUP(C16,Lives!$A$2:$C$28,2,FALSE),"?")))</f>
      </c>
      <c r="O16">
        <f>IF(B16="","",IFERROR(VLOOKUP(C16,Lives!$A$2:$C$28,3,FALSE),"?"))</f>
      </c>
      <c r="P16" s="5">
        <f>IF(B16="","",ROUND(F16*G16,0))</f>
      </c>
      <c r="Q16" s="5">
        <f>IF(B16="","",IF(NOT(ISNUMBER(E16)),"",IF(E16&gt;=FYStart,F16,I16)))</f>
      </c>
      <c r="R16" s="4">
        <f>IF(B16="","",IF(NOT(ISNUMBER(E16)),"",MAX(0,MIN(IF(L16="",FYEnd,L16),FYEnd)-MAX(E16,FYStart)+1)))</f>
      </c>
      <c r="S16" s="7">
        <f>IF(B16="","",IF(O16="Y",1,IF(K16="",1,CHOOSE(K16,1,1.5,2))))</f>
      </c>
      <c r="T16">
        <f>IF(B16="","",IF(OR(N16="?",NOT(ISNUMBER(E16))),"?",IF(EDATE(E16,12*N16)&lt;=FYStart,"Y","N")))</f>
      </c>
      <c r="U16" s="5">
        <f>IF(B16="","",IF(OR(N16="?",N16=0,NOT(ISNUMBER(R16))),"",IF(OR(T16="Y",Q16&lt;=P16),0,ROUND(MIN(Q16-P16,IF(H16="WDV",Q16*(1-(P16/F16)^(1/N16))*R16/FYDays*S16,(F16-P16)/N16*R16/FYDays*S16)),0))))</f>
      </c>
      <c r="V16" s="5">
        <f>IF(B16="","",IF(NOT(ISNUMBER(U16)),"",IF(L16&lt;&gt;"",0,Q16-U16)))</f>
      </c>
      <c r="W16">
        <f>IF(B16="","",IF(E16="","Date capitalised missing",IF(AND(L16&lt;&gt;"",L16&lt;FYStart),"Disposed before FY start — delete this row",IF(AND(E16&lt;FYStart,I16=""),"Opening net block missing",IF(E16&lt;DATE(2014,4,1),"Pre-1 Apr 2014 asset — Schedule II transition: verify with your CA",IF(N16="?","Class not found on Lives sheet",IF(COUNTIF(Rates!$A$2:$A$14,D16)=0,"Block not found on Rates sheet — excluded from the tax computation","")))))))</f>
      </c>
    </row>
    <row r="17">
      <c r="A17" s="4">
        <f>IF(B17="","",ROW()-7)</f>
      </c>
      <c r="B17" t="str">
        <v>Temporary site shed</v>
      </c>
      <c r="C17" t="str">
        <v>Buildings — others / temporary structures</v>
      </c>
      <c r="D17" t="str">
        <v>Building — purely temporary erections</v>
      </c>
      <c r="E17" s="1">
        <v>46204</v>
      </c>
      <c r="F17" s="5">
        <v>240000</v>
      </c>
      <c r="G17" s="6">
        <v>0.05</v>
      </c>
      <c r="H17" t="str">
        <v>SLM</v>
      </c>
      <c r="K17" s="4">
        <v>1</v>
      </c>
      <c r="N17" s="4">
        <f>IF(B17="","",IF(J17&lt;&gt;"",J17,IFERROR(VLOOKUP(C17,Lives!$A$2:$C$28,2,FALSE),"?")))</f>
      </c>
      <c r="O17">
        <f>IF(B17="","",IFERROR(VLOOKUP(C17,Lives!$A$2:$C$28,3,FALSE),"?"))</f>
      </c>
      <c r="P17" s="5">
        <f>IF(B17="","",ROUND(F17*G17,0))</f>
      </c>
      <c r="Q17" s="5">
        <f>IF(B17="","",IF(NOT(ISNUMBER(E17)),"",IF(E17&gt;=FYStart,F17,I17)))</f>
      </c>
      <c r="R17" s="4">
        <f>IF(B17="","",IF(NOT(ISNUMBER(E17)),"",MAX(0,MIN(IF(L17="",FYEnd,L17),FYEnd)-MAX(E17,FYStart)+1)))</f>
      </c>
      <c r="S17" s="7">
        <f>IF(B17="","",IF(O17="Y",1,IF(K17="",1,CHOOSE(K17,1,1.5,2))))</f>
      </c>
      <c r="T17">
        <f>IF(B17="","",IF(OR(N17="?",NOT(ISNUMBER(E17))),"?",IF(EDATE(E17,12*N17)&lt;=FYStart,"Y","N")))</f>
      </c>
      <c r="U17" s="5">
        <f>IF(B17="","",IF(OR(N17="?",N17=0,NOT(ISNUMBER(R17))),"",IF(OR(T17="Y",Q17&lt;=P17),0,ROUND(MIN(Q17-P17,IF(H17="WDV",Q17*(1-(P17/F17)^(1/N17))*R17/FYDays*S17,(F17-P17)/N17*R17/FYDays*S17)),0))))</f>
      </c>
      <c r="V17" s="5">
        <f>IF(B17="","",IF(NOT(ISNUMBER(U17)),"",IF(L17&lt;&gt;"",0,Q17-U17)))</f>
      </c>
      <c r="W17">
        <f>IF(B17="","",IF(E17="","Date capitalised missing",IF(AND(L17&lt;&gt;"",L17&lt;FYStart),"Disposed before FY start — delete this row",IF(AND(E17&lt;FYStart,I17=""),"Opening net block missing",IF(E17&lt;DATE(2014,4,1),"Pre-1 Apr 2014 asset — Schedule II transition: verify with your CA",IF(N17="?","Class not found on Lives sheet",IF(COUNTIF(Rates!$A$2:$A$14,D17)=0,"Block not found on Rates sheet — excluded from the tax computation","")))))))</f>
      </c>
    </row>
    <row r="18">
      <c r="A18" s="4">
        <f>IF(B18="","",ROW()-7)</f>
      </c>
      <c r="B18" t="str">
        <v>Old godown (pre-2014 asset)</v>
      </c>
      <c r="C18" t="str">
        <v>Building (other than factory) — RCC frame</v>
      </c>
      <c r="D18" t="str">
        <v>Building (other than residential/temporary)</v>
      </c>
      <c r="E18" s="1">
        <v>41548</v>
      </c>
      <c r="F18" s="5">
        <v>2500000</v>
      </c>
      <c r="G18" s="6">
        <v>0.05</v>
      </c>
      <c r="H18" t="str">
        <v>SLM</v>
      </c>
      <c r="I18" s="5">
        <v>1950000</v>
      </c>
      <c r="K18" s="4">
        <v>1</v>
      </c>
      <c r="N18" s="4">
        <f>IF(B18="","",IF(J18&lt;&gt;"",J18,IFERROR(VLOOKUP(C18,Lives!$A$2:$C$28,2,FALSE),"?")))</f>
      </c>
      <c r="O18">
        <f>IF(B18="","",IFERROR(VLOOKUP(C18,Lives!$A$2:$C$28,3,FALSE),"?"))</f>
      </c>
      <c r="P18" s="5">
        <f>IF(B18="","",ROUND(F18*G18,0))</f>
      </c>
      <c r="Q18" s="5">
        <f>IF(B18="","",IF(NOT(ISNUMBER(E18)),"",IF(E18&gt;=FYStart,F18,I18)))</f>
      </c>
      <c r="R18" s="4">
        <f>IF(B18="","",IF(NOT(ISNUMBER(E18)),"",MAX(0,MIN(IF(L18="",FYEnd,L18),FYEnd)-MAX(E18,FYStart)+1)))</f>
      </c>
      <c r="S18" s="7">
        <f>IF(B18="","",IF(O18="Y",1,IF(K18="",1,CHOOSE(K18,1,1.5,2))))</f>
      </c>
      <c r="T18">
        <f>IF(B18="","",IF(OR(N18="?",NOT(ISNUMBER(E18))),"?",IF(EDATE(E18,12*N18)&lt;=FYStart,"Y","N")))</f>
      </c>
      <c r="U18" s="5">
        <f>IF(B18="","",IF(OR(N18="?",N18=0,NOT(ISNUMBER(R18))),"",IF(OR(T18="Y",Q18&lt;=P18),0,ROUND(MIN(Q18-P18,IF(H18="WDV",Q18*(1-(P18/F18)^(1/N18))*R18/FYDays*S18,(F18-P18)/N18*R18/FYDays*S18)),0))))</f>
      </c>
      <c r="V18" s="5">
        <f>IF(B18="","",IF(NOT(ISNUMBER(U18)),"",IF(L18&lt;&gt;"",0,Q18-U18)))</f>
      </c>
      <c r="W18">
        <f>IF(B18="","",IF(E18="","Date capitalised missing",IF(AND(L18&lt;&gt;"",L18&lt;FYStart),"Disposed before FY start — delete this row",IF(AND(E18&lt;FYStart,I18=""),"Opening net block missing",IF(E18&lt;DATE(2014,4,1),"Pre-1 Apr 2014 asset — Schedule II transition: verify with your CA",IF(N18="?","Class not found on Lives sheet",IF(COUNTIF(Rates!$A$2:$A$14,D18)=0,"Block not found on Rates sheet — excluded from the tax computation","")))))))</f>
      </c>
    </row>
    <row r="19">
      <c r="A19" s="4">
        <f>IF(B19="","",ROW()-7)</f>
      </c>
      <c r="B19" t="str">
        <v>Weighing machine (class typo — see flag)</v>
      </c>
      <c r="C19" t="str">
        <v>Machinery</v>
      </c>
      <c r="D19" t="str">
        <v>Plant &amp; machinery (general, incl. motor cars not used on hire)</v>
      </c>
      <c r="E19" s="1">
        <v>45748</v>
      </c>
      <c r="F19" s="5">
        <v>110000</v>
      </c>
      <c r="G19" s="6">
        <v>0.05</v>
      </c>
      <c r="H19" t="str">
        <v>SLM</v>
      </c>
      <c r="I19" s="5">
        <v>95000</v>
      </c>
      <c r="K19" s="4">
        <v>1</v>
      </c>
      <c r="N19" s="4">
        <f>IF(B19="","",IF(J19&lt;&gt;"",J19,IFERROR(VLOOKUP(C19,Lives!$A$2:$C$28,2,FALSE),"?")))</f>
      </c>
      <c r="O19">
        <f>IF(B19="","",IFERROR(VLOOKUP(C19,Lives!$A$2:$C$28,3,FALSE),"?"))</f>
      </c>
      <c r="P19" s="5">
        <f>IF(B19="","",ROUND(F19*G19,0))</f>
      </c>
      <c r="Q19" s="5">
        <f>IF(B19="","",IF(NOT(ISNUMBER(E19)),"",IF(E19&gt;=FYStart,F19,I19)))</f>
      </c>
      <c r="R19" s="4">
        <f>IF(B19="","",IF(NOT(ISNUMBER(E19)),"",MAX(0,MIN(IF(L19="",FYEnd,L19),FYEnd)-MAX(E19,FYStart)+1)))</f>
      </c>
      <c r="S19" s="7">
        <f>IF(B19="","",IF(O19="Y",1,IF(K19="",1,CHOOSE(K19,1,1.5,2))))</f>
      </c>
      <c r="T19">
        <f>IF(B19="","",IF(OR(N19="?",NOT(ISNUMBER(E19))),"?",IF(EDATE(E19,12*N19)&lt;=FYStart,"Y","N")))</f>
      </c>
      <c r="U19" s="5">
        <f>IF(B19="","",IF(OR(N19="?",N19=0,NOT(ISNUMBER(R19))),"",IF(OR(T19="Y",Q19&lt;=P19),0,ROUND(MIN(Q19-P19,IF(H19="WDV",Q19*(1-(P19/F19)^(1/N19))*R19/FYDays*S19,(F19-P19)/N19*R19/FYDays*S19)),0))))</f>
      </c>
      <c r="V19" s="5">
        <f>IF(B19="","",IF(NOT(ISNUMBER(U19)),"",IF(L19&lt;&gt;"",0,Q19-U19)))</f>
      </c>
      <c r="W19">
        <f>IF(B19="","",IF(E19="","Date capitalised missing",IF(AND(L19&lt;&gt;"",L19&lt;FYStart),"Disposed before FY start — delete this row",IF(AND(E19&lt;FYStart,I19=""),"Opening net block missing",IF(E19&lt;DATE(2014,4,1),"Pre-1 Apr 2014 asset — Schedule II transition: verify with your CA",IF(N19="?","Class not found on Lives sheet",IF(COUNTIF(Rates!$A$2:$A$14,D19)=0,"Block not found on Rates sheet — excluded from the tax computation","")))))))</f>
      </c>
    </row>
    <row r="20">
      <c r="A20" s="4">
        <f>IF(B20="","",ROW()-7)</f>
      </c>
      <c r="N20" s="4">
        <f>IF(B20="","",IF(J20&lt;&gt;"",J20,IFERROR(VLOOKUP(C20,Lives!$A$2:$C$28,2,FALSE),"?")))</f>
      </c>
      <c r="O20">
        <f>IF(B20="","",IFERROR(VLOOKUP(C20,Lives!$A$2:$C$28,3,FALSE),"?"))</f>
      </c>
      <c r="P20" s="5">
        <f>IF(B20="","",ROUND(F20*G20,0))</f>
      </c>
      <c r="Q20" s="5">
        <f>IF(B20="","",IF(NOT(ISNUMBER(E20)),"",IF(E20&gt;=FYStart,F20,I20)))</f>
      </c>
      <c r="R20" s="4">
        <f>IF(B20="","",IF(NOT(ISNUMBER(E20)),"",MAX(0,MIN(IF(L20="",FYEnd,L20),FYEnd)-MAX(E20,FYStart)+1)))</f>
      </c>
      <c r="S20" s="7">
        <f>IF(B20="","",IF(O20="Y",1,IF(K20="",1,CHOOSE(K20,1,1.5,2))))</f>
      </c>
      <c r="T20">
        <f>IF(B20="","",IF(OR(N20="?",NOT(ISNUMBER(E20))),"?",IF(EDATE(E20,12*N20)&lt;=FYStart,"Y","N")))</f>
      </c>
      <c r="U20" s="5">
        <f>IF(B20="","",IF(OR(N20="?",N20=0,NOT(ISNUMBER(R20))),"",IF(OR(T20="Y",Q20&lt;=P20),0,ROUND(MIN(Q20-P20,IF(H20="WDV",Q20*(1-(P20/F20)^(1/N20))*R20/FYDays*S20,(F20-P20)/N20*R20/FYDays*S20)),0))))</f>
      </c>
      <c r="V20" s="5">
        <f>IF(B20="","",IF(NOT(ISNUMBER(U20)),"",IF(L20&lt;&gt;"",0,Q20-U20)))</f>
      </c>
      <c r="W20">
        <f>IF(B20="","",IF(E20="","Date capitalised missing",IF(AND(L20&lt;&gt;"",L20&lt;FYStart),"Disposed before FY start — delete this row",IF(AND(E20&lt;FYStart,I20=""),"Opening net block missing",IF(E20&lt;DATE(2014,4,1),"Pre-1 Apr 2014 asset — Schedule II transition: verify with your CA",IF(N20="?","Class not found on Lives sheet",IF(COUNTIF(Rates!$A$2:$A$14,D20)=0,"Block not found on Rates sheet — excluded from the tax computation","")))))))</f>
      </c>
    </row>
    <row r="21">
      <c r="A21" s="4">
        <f>IF(B21="","",ROW()-7)</f>
      </c>
      <c r="N21" s="4">
        <f>IF(B21="","",IF(J21&lt;&gt;"",J21,IFERROR(VLOOKUP(C21,Lives!$A$2:$C$28,2,FALSE),"?")))</f>
      </c>
      <c r="O21">
        <f>IF(B21="","",IFERROR(VLOOKUP(C21,Lives!$A$2:$C$28,3,FALSE),"?"))</f>
      </c>
      <c r="P21" s="5">
        <f>IF(B21="","",ROUND(F21*G21,0))</f>
      </c>
      <c r="Q21" s="5">
        <f>IF(B21="","",IF(NOT(ISNUMBER(E21)),"",IF(E21&gt;=FYStart,F21,I21)))</f>
      </c>
      <c r="R21" s="4">
        <f>IF(B21="","",IF(NOT(ISNUMBER(E21)),"",MAX(0,MIN(IF(L21="",FYEnd,L21),FYEnd)-MAX(E21,FYStart)+1)))</f>
      </c>
      <c r="S21" s="7">
        <f>IF(B21="","",IF(O21="Y",1,IF(K21="",1,CHOOSE(K21,1,1.5,2))))</f>
      </c>
      <c r="T21">
        <f>IF(B21="","",IF(OR(N21="?",NOT(ISNUMBER(E21))),"?",IF(EDATE(E21,12*N21)&lt;=FYStart,"Y","N")))</f>
      </c>
      <c r="U21" s="5">
        <f>IF(B21="","",IF(OR(N21="?",N21=0,NOT(ISNUMBER(R21))),"",IF(OR(T21="Y",Q21&lt;=P21),0,ROUND(MIN(Q21-P21,IF(H21="WDV",Q21*(1-(P21/F21)^(1/N21))*R21/FYDays*S21,(F21-P21)/N21*R21/FYDays*S21)),0))))</f>
      </c>
      <c r="V21" s="5">
        <f>IF(B21="","",IF(NOT(ISNUMBER(U21)),"",IF(L21&lt;&gt;"",0,Q21-U21)))</f>
      </c>
      <c r="W21">
        <f>IF(B21="","",IF(E21="","Date capitalised missing",IF(AND(L21&lt;&gt;"",L21&lt;FYStart),"Disposed before FY start — delete this row",IF(AND(E21&lt;FYStart,I21=""),"Opening net block missing",IF(E21&lt;DATE(2014,4,1),"Pre-1 Apr 2014 asset — Schedule II transition: verify with your CA",IF(N21="?","Class not found on Lives sheet",IF(COUNTIF(Rates!$A$2:$A$14,D21)=0,"Block not found on Rates sheet — excluded from the tax computation","")))))))</f>
      </c>
    </row>
    <row r="22">
      <c r="A22" s="4">
        <f>IF(B22="","",ROW()-7)</f>
      </c>
      <c r="N22" s="4">
        <f>IF(B22="","",IF(J22&lt;&gt;"",J22,IFERROR(VLOOKUP(C22,Lives!$A$2:$C$28,2,FALSE),"?")))</f>
      </c>
      <c r="O22">
        <f>IF(B22="","",IFERROR(VLOOKUP(C22,Lives!$A$2:$C$28,3,FALSE),"?"))</f>
      </c>
      <c r="P22" s="5">
        <f>IF(B22="","",ROUND(F22*G22,0))</f>
      </c>
      <c r="Q22" s="5">
        <f>IF(B22="","",IF(NOT(ISNUMBER(E22)),"",IF(E22&gt;=FYStart,F22,I22)))</f>
      </c>
      <c r="R22" s="4">
        <f>IF(B22="","",IF(NOT(ISNUMBER(E22)),"",MAX(0,MIN(IF(L22="",FYEnd,L22),FYEnd)-MAX(E22,FYStart)+1)))</f>
      </c>
      <c r="S22" s="7">
        <f>IF(B22="","",IF(O22="Y",1,IF(K22="",1,CHOOSE(K22,1,1.5,2))))</f>
      </c>
      <c r="T22">
        <f>IF(B22="","",IF(OR(N22="?",NOT(ISNUMBER(E22))),"?",IF(EDATE(E22,12*N22)&lt;=FYStart,"Y","N")))</f>
      </c>
      <c r="U22" s="5">
        <f>IF(B22="","",IF(OR(N22="?",N22=0,NOT(ISNUMBER(R22))),"",IF(OR(T22="Y",Q22&lt;=P22),0,ROUND(MIN(Q22-P22,IF(H22="WDV",Q22*(1-(P22/F22)^(1/N22))*R22/FYDays*S22,(F22-P22)/N22*R22/FYDays*S22)),0))))</f>
      </c>
      <c r="V22" s="5">
        <f>IF(B22="","",IF(NOT(ISNUMBER(U22)),"",IF(L22&lt;&gt;"",0,Q22-U22)))</f>
      </c>
      <c r="W22">
        <f>IF(B22="","",IF(E22="","Date capitalised missing",IF(AND(L22&lt;&gt;"",L22&lt;FYStart),"Disposed before FY start — delete this row",IF(AND(E22&lt;FYStart,I22=""),"Opening net block missing",IF(E22&lt;DATE(2014,4,1),"Pre-1 Apr 2014 asset — Schedule II transition: verify with your CA",IF(N22="?","Class not found on Lives sheet",IF(COUNTIF(Rates!$A$2:$A$14,D22)=0,"Block not found on Rates sheet — excluded from the tax computation","")))))))</f>
      </c>
    </row>
    <row r="23">
      <c r="A23" s="4">
        <f>IF(B23="","",ROW()-7)</f>
      </c>
      <c r="N23" s="4">
        <f>IF(B23="","",IF(J23&lt;&gt;"",J23,IFERROR(VLOOKUP(C23,Lives!$A$2:$C$28,2,FALSE),"?")))</f>
      </c>
      <c r="O23">
        <f>IF(B23="","",IFERROR(VLOOKUP(C23,Lives!$A$2:$C$28,3,FALSE),"?"))</f>
      </c>
      <c r="P23" s="5">
        <f>IF(B23="","",ROUND(F23*G23,0))</f>
      </c>
      <c r="Q23" s="5">
        <f>IF(B23="","",IF(NOT(ISNUMBER(E23)),"",IF(E23&gt;=FYStart,F23,I23)))</f>
      </c>
      <c r="R23" s="4">
        <f>IF(B23="","",IF(NOT(ISNUMBER(E23)),"",MAX(0,MIN(IF(L23="",FYEnd,L23),FYEnd)-MAX(E23,FYStart)+1)))</f>
      </c>
      <c r="S23" s="7">
        <f>IF(B23="","",IF(O23="Y",1,IF(K23="",1,CHOOSE(K23,1,1.5,2))))</f>
      </c>
      <c r="T23">
        <f>IF(B23="","",IF(OR(N23="?",NOT(ISNUMBER(E23))),"?",IF(EDATE(E23,12*N23)&lt;=FYStart,"Y","N")))</f>
      </c>
      <c r="U23" s="5">
        <f>IF(B23="","",IF(OR(N23="?",N23=0,NOT(ISNUMBER(R23))),"",IF(OR(T23="Y",Q23&lt;=P23),0,ROUND(MIN(Q23-P23,IF(H23="WDV",Q23*(1-(P23/F23)^(1/N23))*R23/FYDays*S23,(F23-P23)/N23*R23/FYDays*S23)),0))))</f>
      </c>
      <c r="V23" s="5">
        <f>IF(B23="","",IF(NOT(ISNUMBER(U23)),"",IF(L23&lt;&gt;"",0,Q23-U23)))</f>
      </c>
      <c r="W23">
        <f>IF(B23="","",IF(E23="","Date capitalised missing",IF(AND(L23&lt;&gt;"",L23&lt;FYStart),"Disposed before FY start — delete this row",IF(AND(E23&lt;FYStart,I23=""),"Opening net block missing",IF(E23&lt;DATE(2014,4,1),"Pre-1 Apr 2014 asset — Schedule II transition: verify with your CA",IF(N23="?","Class not found on Lives sheet",IF(COUNTIF(Rates!$A$2:$A$14,D23)=0,"Block not found on Rates sheet — excluded from the tax computation","")))))))</f>
      </c>
    </row>
    <row r="24">
      <c r="A24" s="4">
        <f>IF(B24="","",ROW()-7)</f>
      </c>
      <c r="N24" s="4">
        <f>IF(B24="","",IF(J24&lt;&gt;"",J24,IFERROR(VLOOKUP(C24,Lives!$A$2:$C$28,2,FALSE),"?")))</f>
      </c>
      <c r="O24">
        <f>IF(B24="","",IFERROR(VLOOKUP(C24,Lives!$A$2:$C$28,3,FALSE),"?"))</f>
      </c>
      <c r="P24" s="5">
        <f>IF(B24="","",ROUND(F24*G24,0))</f>
      </c>
      <c r="Q24" s="5">
        <f>IF(B24="","",IF(NOT(ISNUMBER(E24)),"",IF(E24&gt;=FYStart,F24,I24)))</f>
      </c>
      <c r="R24" s="4">
        <f>IF(B24="","",IF(NOT(ISNUMBER(E24)),"",MAX(0,MIN(IF(L24="",FYEnd,L24),FYEnd)-MAX(E24,FYStart)+1)))</f>
      </c>
      <c r="S24" s="7">
        <f>IF(B24="","",IF(O24="Y",1,IF(K24="",1,CHOOSE(K24,1,1.5,2))))</f>
      </c>
      <c r="T24">
        <f>IF(B24="","",IF(OR(N24="?",NOT(ISNUMBER(E24))),"?",IF(EDATE(E24,12*N24)&lt;=FYStart,"Y","N")))</f>
      </c>
      <c r="U24" s="5">
        <f>IF(B24="","",IF(OR(N24="?",N24=0,NOT(ISNUMBER(R24))),"",IF(OR(T24="Y",Q24&lt;=P24),0,ROUND(MIN(Q24-P24,IF(H24="WDV",Q24*(1-(P24/F24)^(1/N24))*R24/FYDays*S24,(F24-P24)/N24*R24/FYDays*S24)),0))))</f>
      </c>
      <c r="V24" s="5">
        <f>IF(B24="","",IF(NOT(ISNUMBER(U24)),"",IF(L24&lt;&gt;"",0,Q24-U24)))</f>
      </c>
      <c r="W24">
        <f>IF(B24="","",IF(E24="","Date capitalised missing",IF(AND(L24&lt;&gt;"",L24&lt;FYStart),"Disposed before FY start — delete this row",IF(AND(E24&lt;FYStart,I24=""),"Opening net block missing",IF(E24&lt;DATE(2014,4,1),"Pre-1 Apr 2014 asset — Schedule II transition: verify with your CA",IF(N24="?","Class not found on Lives sheet",IF(COUNTIF(Rates!$A$2:$A$14,D24)=0,"Block not found on Rates sheet — excluded from the tax computation","")))))))</f>
      </c>
    </row>
    <row r="25">
      <c r="A25" s="4">
        <f>IF(B25="","",ROW()-7)</f>
      </c>
      <c r="N25" s="4">
        <f>IF(B25="","",IF(J25&lt;&gt;"",J25,IFERROR(VLOOKUP(C25,Lives!$A$2:$C$28,2,FALSE),"?")))</f>
      </c>
      <c r="O25">
        <f>IF(B25="","",IFERROR(VLOOKUP(C25,Lives!$A$2:$C$28,3,FALSE),"?"))</f>
      </c>
      <c r="P25" s="5">
        <f>IF(B25="","",ROUND(F25*G25,0))</f>
      </c>
      <c r="Q25" s="5">
        <f>IF(B25="","",IF(NOT(ISNUMBER(E25)),"",IF(E25&gt;=FYStart,F25,I25)))</f>
      </c>
      <c r="R25" s="4">
        <f>IF(B25="","",IF(NOT(ISNUMBER(E25)),"",MAX(0,MIN(IF(L25="",FYEnd,L25),FYEnd)-MAX(E25,FYStart)+1)))</f>
      </c>
      <c r="S25" s="7">
        <f>IF(B25="","",IF(O25="Y",1,IF(K25="",1,CHOOSE(K25,1,1.5,2))))</f>
      </c>
      <c r="T25">
        <f>IF(B25="","",IF(OR(N25="?",NOT(ISNUMBER(E25))),"?",IF(EDATE(E25,12*N25)&lt;=FYStart,"Y","N")))</f>
      </c>
      <c r="U25" s="5">
        <f>IF(B25="","",IF(OR(N25="?",N25=0,NOT(ISNUMBER(R25))),"",IF(OR(T25="Y",Q25&lt;=P25),0,ROUND(MIN(Q25-P25,IF(H25="WDV",Q25*(1-(P25/F25)^(1/N25))*R25/FYDays*S25,(F25-P25)/N25*R25/FYDays*S25)),0))))</f>
      </c>
      <c r="V25" s="5">
        <f>IF(B25="","",IF(NOT(ISNUMBER(U25)),"",IF(L25&lt;&gt;"",0,Q25-U25)))</f>
      </c>
      <c r="W25">
        <f>IF(B25="","",IF(E25="","Date capitalised missing",IF(AND(L25&lt;&gt;"",L25&lt;FYStart),"Disposed before FY start — delete this row",IF(AND(E25&lt;FYStart,I25=""),"Opening net block missing",IF(E25&lt;DATE(2014,4,1),"Pre-1 Apr 2014 asset — Schedule II transition: verify with your CA",IF(N25="?","Class not found on Lives sheet",IF(COUNTIF(Rates!$A$2:$A$14,D25)=0,"Block not found on Rates sheet — excluded from the tax computation","")))))))</f>
      </c>
    </row>
    <row r="26">
      <c r="A26" s="4">
        <f>IF(B26="","",ROW()-7)</f>
      </c>
      <c r="N26" s="4">
        <f>IF(B26="","",IF(J26&lt;&gt;"",J26,IFERROR(VLOOKUP(C26,Lives!$A$2:$C$28,2,FALSE),"?")))</f>
      </c>
      <c r="O26">
        <f>IF(B26="","",IFERROR(VLOOKUP(C26,Lives!$A$2:$C$28,3,FALSE),"?"))</f>
      </c>
      <c r="P26" s="5">
        <f>IF(B26="","",ROUND(F26*G26,0))</f>
      </c>
      <c r="Q26" s="5">
        <f>IF(B26="","",IF(NOT(ISNUMBER(E26)),"",IF(E26&gt;=FYStart,F26,I26)))</f>
      </c>
      <c r="R26" s="4">
        <f>IF(B26="","",IF(NOT(ISNUMBER(E26)),"",MAX(0,MIN(IF(L26="",FYEnd,L26),FYEnd)-MAX(E26,FYStart)+1)))</f>
      </c>
      <c r="S26" s="7">
        <f>IF(B26="","",IF(O26="Y",1,IF(K26="",1,CHOOSE(K26,1,1.5,2))))</f>
      </c>
      <c r="T26">
        <f>IF(B26="","",IF(OR(N26="?",NOT(ISNUMBER(E26))),"?",IF(EDATE(E26,12*N26)&lt;=FYStart,"Y","N")))</f>
      </c>
      <c r="U26" s="5">
        <f>IF(B26="","",IF(OR(N26="?",N26=0,NOT(ISNUMBER(R26))),"",IF(OR(T26="Y",Q26&lt;=P26),0,ROUND(MIN(Q26-P26,IF(H26="WDV",Q26*(1-(P26/F26)^(1/N26))*R26/FYDays*S26,(F26-P26)/N26*R26/FYDays*S26)),0))))</f>
      </c>
      <c r="V26" s="5">
        <f>IF(B26="","",IF(NOT(ISNUMBER(U26)),"",IF(L26&lt;&gt;"",0,Q26-U26)))</f>
      </c>
      <c r="W26">
        <f>IF(B26="","",IF(E26="","Date capitalised missing",IF(AND(L26&lt;&gt;"",L26&lt;FYStart),"Disposed before FY start — delete this row",IF(AND(E26&lt;FYStart,I26=""),"Opening net block missing",IF(E26&lt;DATE(2014,4,1),"Pre-1 Apr 2014 asset — Schedule II transition: verify with your CA",IF(N26="?","Class not found on Lives sheet",IF(COUNTIF(Rates!$A$2:$A$14,D26)=0,"Block not found on Rates sheet — excluded from the tax computation","")))))))</f>
      </c>
    </row>
    <row r="27">
      <c r="A27" s="4">
        <f>IF(B27="","",ROW()-7)</f>
      </c>
      <c r="N27" s="4">
        <f>IF(B27="","",IF(J27&lt;&gt;"",J27,IFERROR(VLOOKUP(C27,Lives!$A$2:$C$28,2,FALSE),"?")))</f>
      </c>
      <c r="O27">
        <f>IF(B27="","",IFERROR(VLOOKUP(C27,Lives!$A$2:$C$28,3,FALSE),"?"))</f>
      </c>
      <c r="P27" s="5">
        <f>IF(B27="","",ROUND(F27*G27,0))</f>
      </c>
      <c r="Q27" s="5">
        <f>IF(B27="","",IF(NOT(ISNUMBER(E27)),"",IF(E27&gt;=FYStart,F27,I27)))</f>
      </c>
      <c r="R27" s="4">
        <f>IF(B27="","",IF(NOT(ISNUMBER(E27)),"",MAX(0,MIN(IF(L27="",FYEnd,L27),FYEnd)-MAX(E27,FYStart)+1)))</f>
      </c>
      <c r="S27" s="7">
        <f>IF(B27="","",IF(O27="Y",1,IF(K27="",1,CHOOSE(K27,1,1.5,2))))</f>
      </c>
      <c r="T27">
        <f>IF(B27="","",IF(OR(N27="?",NOT(ISNUMBER(E27))),"?",IF(EDATE(E27,12*N27)&lt;=FYStart,"Y","N")))</f>
      </c>
      <c r="U27" s="5">
        <f>IF(B27="","",IF(OR(N27="?",N27=0,NOT(ISNUMBER(R27))),"",IF(OR(T27="Y",Q27&lt;=P27),0,ROUND(MIN(Q27-P27,IF(H27="WDV",Q27*(1-(P27/F27)^(1/N27))*R27/FYDays*S27,(F27-P27)/N27*R27/FYDays*S27)),0))))</f>
      </c>
      <c r="V27" s="5">
        <f>IF(B27="","",IF(NOT(ISNUMBER(U27)),"",IF(L27&lt;&gt;"",0,Q27-U27)))</f>
      </c>
      <c r="W27">
        <f>IF(B27="","",IF(E27="","Date capitalised missing",IF(AND(L27&lt;&gt;"",L27&lt;FYStart),"Disposed before FY start — delete this row",IF(AND(E27&lt;FYStart,I27=""),"Opening net block missing",IF(E27&lt;DATE(2014,4,1),"Pre-1 Apr 2014 asset — Schedule II transition: verify with your CA",IF(N27="?","Class not found on Lives sheet",IF(COUNTIF(Rates!$A$2:$A$14,D27)=0,"Block not found on Rates sheet — excluded from the tax computation","")))))))</f>
      </c>
    </row>
    <row r="28">
      <c r="A28" s="4">
        <f>IF(B28="","",ROW()-7)</f>
      </c>
      <c r="N28" s="4">
        <f>IF(B28="","",IF(J28&lt;&gt;"",J28,IFERROR(VLOOKUP(C28,Lives!$A$2:$C$28,2,FALSE),"?")))</f>
      </c>
      <c r="O28">
        <f>IF(B28="","",IFERROR(VLOOKUP(C28,Lives!$A$2:$C$28,3,FALSE),"?"))</f>
      </c>
      <c r="P28" s="5">
        <f>IF(B28="","",ROUND(F28*G28,0))</f>
      </c>
      <c r="Q28" s="5">
        <f>IF(B28="","",IF(NOT(ISNUMBER(E28)),"",IF(E28&gt;=FYStart,F28,I28)))</f>
      </c>
      <c r="R28" s="4">
        <f>IF(B28="","",IF(NOT(ISNUMBER(E28)),"",MAX(0,MIN(IF(L28="",FYEnd,L28),FYEnd)-MAX(E28,FYStart)+1)))</f>
      </c>
      <c r="S28" s="7">
        <f>IF(B28="","",IF(O28="Y",1,IF(K28="",1,CHOOSE(K28,1,1.5,2))))</f>
      </c>
      <c r="T28">
        <f>IF(B28="","",IF(OR(N28="?",NOT(ISNUMBER(E28))),"?",IF(EDATE(E28,12*N28)&lt;=FYStart,"Y","N")))</f>
      </c>
      <c r="U28" s="5">
        <f>IF(B28="","",IF(OR(N28="?",N28=0,NOT(ISNUMBER(R28))),"",IF(OR(T28="Y",Q28&lt;=P28),0,ROUND(MIN(Q28-P28,IF(H28="WDV",Q28*(1-(P28/F28)^(1/N28))*R28/FYDays*S28,(F28-P28)/N28*R28/FYDays*S28)),0))))</f>
      </c>
      <c r="V28" s="5">
        <f>IF(B28="","",IF(NOT(ISNUMBER(U28)),"",IF(L28&lt;&gt;"",0,Q28-U28)))</f>
      </c>
      <c r="W28">
        <f>IF(B28="","",IF(E28="","Date capitalised missing",IF(AND(L28&lt;&gt;"",L28&lt;FYStart),"Disposed before FY start — delete this row",IF(AND(E28&lt;FYStart,I28=""),"Opening net block missing",IF(E28&lt;DATE(2014,4,1),"Pre-1 Apr 2014 asset — Schedule II transition: verify with your CA",IF(N28="?","Class not found on Lives sheet",IF(COUNTIF(Rates!$A$2:$A$14,D28)=0,"Block not found on Rates sheet — excluded from the tax computation","")))))))</f>
      </c>
    </row>
    <row r="29">
      <c r="A29" s="4">
        <f>IF(B29="","",ROW()-7)</f>
      </c>
      <c r="N29" s="4">
        <f>IF(B29="","",IF(J29&lt;&gt;"",J29,IFERROR(VLOOKUP(C29,Lives!$A$2:$C$28,2,FALSE),"?")))</f>
      </c>
      <c r="O29">
        <f>IF(B29="","",IFERROR(VLOOKUP(C29,Lives!$A$2:$C$28,3,FALSE),"?"))</f>
      </c>
      <c r="P29" s="5">
        <f>IF(B29="","",ROUND(F29*G29,0))</f>
      </c>
      <c r="Q29" s="5">
        <f>IF(B29="","",IF(NOT(ISNUMBER(E29)),"",IF(E29&gt;=FYStart,F29,I29)))</f>
      </c>
      <c r="R29" s="4">
        <f>IF(B29="","",IF(NOT(ISNUMBER(E29)),"",MAX(0,MIN(IF(L29="",FYEnd,L29),FYEnd)-MAX(E29,FYStart)+1)))</f>
      </c>
      <c r="S29" s="7">
        <f>IF(B29="","",IF(O29="Y",1,IF(K29="",1,CHOOSE(K29,1,1.5,2))))</f>
      </c>
      <c r="T29">
        <f>IF(B29="","",IF(OR(N29="?",NOT(ISNUMBER(E29))),"?",IF(EDATE(E29,12*N29)&lt;=FYStart,"Y","N")))</f>
      </c>
      <c r="U29" s="5">
        <f>IF(B29="","",IF(OR(N29="?",N29=0,NOT(ISNUMBER(R29))),"",IF(OR(T29="Y",Q29&lt;=P29),0,ROUND(MIN(Q29-P29,IF(H29="WDV",Q29*(1-(P29/F29)^(1/N29))*R29/FYDays*S29,(F29-P29)/N29*R29/FYDays*S29)),0))))</f>
      </c>
      <c r="V29" s="5">
        <f>IF(B29="","",IF(NOT(ISNUMBER(U29)),"",IF(L29&lt;&gt;"",0,Q29-U29)))</f>
      </c>
      <c r="W29">
        <f>IF(B29="","",IF(E29="","Date capitalised missing",IF(AND(L29&lt;&gt;"",L29&lt;FYStart),"Disposed before FY start — delete this row",IF(AND(E29&lt;FYStart,I29=""),"Opening net block missing",IF(E29&lt;DATE(2014,4,1),"Pre-1 Apr 2014 asset — Schedule II transition: verify with your CA",IF(N29="?","Class not found on Lives sheet",IF(COUNTIF(Rates!$A$2:$A$14,D29)=0,"Block not found on Rates sheet — excluded from the tax computation","")))))))</f>
      </c>
    </row>
    <row r="30">
      <c r="A30" s="4">
        <f>IF(B30="","",ROW()-7)</f>
      </c>
      <c r="N30" s="4">
        <f>IF(B30="","",IF(J30&lt;&gt;"",J30,IFERROR(VLOOKUP(C30,Lives!$A$2:$C$28,2,FALSE),"?")))</f>
      </c>
      <c r="O30">
        <f>IF(B30="","",IFERROR(VLOOKUP(C30,Lives!$A$2:$C$28,3,FALSE),"?"))</f>
      </c>
      <c r="P30" s="5">
        <f>IF(B30="","",ROUND(F30*G30,0))</f>
      </c>
      <c r="Q30" s="5">
        <f>IF(B30="","",IF(NOT(ISNUMBER(E30)),"",IF(E30&gt;=FYStart,F30,I30)))</f>
      </c>
      <c r="R30" s="4">
        <f>IF(B30="","",IF(NOT(ISNUMBER(E30)),"",MAX(0,MIN(IF(L30="",FYEnd,L30),FYEnd)-MAX(E30,FYStart)+1)))</f>
      </c>
      <c r="S30" s="7">
        <f>IF(B30="","",IF(O30="Y",1,IF(K30="",1,CHOOSE(K30,1,1.5,2))))</f>
      </c>
      <c r="T30">
        <f>IF(B30="","",IF(OR(N30="?",NOT(ISNUMBER(E30))),"?",IF(EDATE(E30,12*N30)&lt;=FYStart,"Y","N")))</f>
      </c>
      <c r="U30" s="5">
        <f>IF(B30="","",IF(OR(N30="?",N30=0,NOT(ISNUMBER(R30))),"",IF(OR(T30="Y",Q30&lt;=P30),0,ROUND(MIN(Q30-P30,IF(H30="WDV",Q30*(1-(P30/F30)^(1/N30))*R30/FYDays*S30,(F30-P30)/N30*R30/FYDays*S30)),0))))</f>
      </c>
      <c r="V30" s="5">
        <f>IF(B30="","",IF(NOT(ISNUMBER(U30)),"",IF(L30&lt;&gt;"",0,Q30-U30)))</f>
      </c>
      <c r="W30">
        <f>IF(B30="","",IF(E30="","Date capitalised missing",IF(AND(L30&lt;&gt;"",L30&lt;FYStart),"Disposed before FY start — delete this row",IF(AND(E30&lt;FYStart,I30=""),"Opening net block missing",IF(E30&lt;DATE(2014,4,1),"Pre-1 Apr 2014 asset — Schedule II transition: verify with your CA",IF(N30="?","Class not found on Lives sheet",IF(COUNTIF(Rates!$A$2:$A$14,D30)=0,"Block not found on Rates sheet — excluded from the tax computation","")))))))</f>
      </c>
    </row>
    <row r="31">
      <c r="A31" s="4">
        <f>IF(B31="","",ROW()-7)</f>
      </c>
      <c r="N31" s="4">
        <f>IF(B31="","",IF(J31&lt;&gt;"",J31,IFERROR(VLOOKUP(C31,Lives!$A$2:$C$28,2,FALSE),"?")))</f>
      </c>
      <c r="O31">
        <f>IF(B31="","",IFERROR(VLOOKUP(C31,Lives!$A$2:$C$28,3,FALSE),"?"))</f>
      </c>
      <c r="P31" s="5">
        <f>IF(B31="","",ROUND(F31*G31,0))</f>
      </c>
      <c r="Q31" s="5">
        <f>IF(B31="","",IF(NOT(ISNUMBER(E31)),"",IF(E31&gt;=FYStart,F31,I31)))</f>
      </c>
      <c r="R31" s="4">
        <f>IF(B31="","",IF(NOT(ISNUMBER(E31)),"",MAX(0,MIN(IF(L31="",FYEnd,L31),FYEnd)-MAX(E31,FYStart)+1)))</f>
      </c>
      <c r="S31" s="7">
        <f>IF(B31="","",IF(O31="Y",1,IF(K31="",1,CHOOSE(K31,1,1.5,2))))</f>
      </c>
      <c r="T31">
        <f>IF(B31="","",IF(OR(N31="?",NOT(ISNUMBER(E31))),"?",IF(EDATE(E31,12*N31)&lt;=FYStart,"Y","N")))</f>
      </c>
      <c r="U31" s="5">
        <f>IF(B31="","",IF(OR(N31="?",N31=0,NOT(ISNUMBER(R31))),"",IF(OR(T31="Y",Q31&lt;=P31),0,ROUND(MIN(Q31-P31,IF(H31="WDV",Q31*(1-(P31/F31)^(1/N31))*R31/FYDays*S31,(F31-P31)/N31*R31/FYDays*S31)),0))))</f>
      </c>
      <c r="V31" s="5">
        <f>IF(B31="","",IF(NOT(ISNUMBER(U31)),"",IF(L31&lt;&gt;"",0,Q31-U31)))</f>
      </c>
      <c r="W31">
        <f>IF(B31="","",IF(E31="","Date capitalised missing",IF(AND(L31&lt;&gt;"",L31&lt;FYStart),"Disposed before FY start — delete this row",IF(AND(E31&lt;FYStart,I31=""),"Opening net block missing",IF(E31&lt;DATE(2014,4,1),"Pre-1 Apr 2014 asset — Schedule II transition: verify with your CA",IF(N31="?","Class not found on Lives sheet",IF(COUNTIF(Rates!$A$2:$A$14,D31)=0,"Block not found on Rates sheet — excluded from the tax computation","")))))))</f>
      </c>
    </row>
    <row r="32">
      <c r="A32" s="4">
        <f>IF(B32="","",ROW()-7)</f>
      </c>
      <c r="N32" s="4">
        <f>IF(B32="","",IF(J32&lt;&gt;"",J32,IFERROR(VLOOKUP(C32,Lives!$A$2:$C$28,2,FALSE),"?")))</f>
      </c>
      <c r="O32">
        <f>IF(B32="","",IFERROR(VLOOKUP(C32,Lives!$A$2:$C$28,3,FALSE),"?"))</f>
      </c>
      <c r="P32" s="5">
        <f>IF(B32="","",ROUND(F32*G32,0))</f>
      </c>
      <c r="Q32" s="5">
        <f>IF(B32="","",IF(NOT(ISNUMBER(E32)),"",IF(E32&gt;=FYStart,F32,I32)))</f>
      </c>
      <c r="R32" s="4">
        <f>IF(B32="","",IF(NOT(ISNUMBER(E32)),"",MAX(0,MIN(IF(L32="",FYEnd,L32),FYEnd)-MAX(E32,FYStart)+1)))</f>
      </c>
      <c r="S32" s="7">
        <f>IF(B32="","",IF(O32="Y",1,IF(K32="",1,CHOOSE(K32,1,1.5,2))))</f>
      </c>
      <c r="T32">
        <f>IF(B32="","",IF(OR(N32="?",NOT(ISNUMBER(E32))),"?",IF(EDATE(E32,12*N32)&lt;=FYStart,"Y","N")))</f>
      </c>
      <c r="U32" s="5">
        <f>IF(B32="","",IF(OR(N32="?",N32=0,NOT(ISNUMBER(R32))),"",IF(OR(T32="Y",Q32&lt;=P32),0,ROUND(MIN(Q32-P32,IF(H32="WDV",Q32*(1-(P32/F32)^(1/N32))*R32/FYDays*S32,(F32-P32)/N32*R32/FYDays*S32)),0))))</f>
      </c>
      <c r="V32" s="5">
        <f>IF(B32="","",IF(NOT(ISNUMBER(U32)),"",IF(L32&lt;&gt;"",0,Q32-U32)))</f>
      </c>
      <c r="W32">
        <f>IF(B32="","",IF(E32="","Date capitalised missing",IF(AND(L32&lt;&gt;"",L32&lt;FYStart),"Disposed before FY start — delete this row",IF(AND(E32&lt;FYStart,I32=""),"Opening net block missing",IF(E32&lt;DATE(2014,4,1),"Pre-1 Apr 2014 asset — Schedule II transition: verify with your CA",IF(N32="?","Class not found on Lives sheet",IF(COUNTIF(Rates!$A$2:$A$14,D32)=0,"Block not found on Rates sheet — excluded from the tax computation","")))))))</f>
      </c>
    </row>
    <row r="33">
      <c r="A33" s="4">
        <f>IF(B33="","",ROW()-7)</f>
      </c>
      <c r="N33" s="4">
        <f>IF(B33="","",IF(J33&lt;&gt;"",J33,IFERROR(VLOOKUP(C33,Lives!$A$2:$C$28,2,FALSE),"?")))</f>
      </c>
      <c r="O33">
        <f>IF(B33="","",IFERROR(VLOOKUP(C33,Lives!$A$2:$C$28,3,FALSE),"?"))</f>
      </c>
      <c r="P33" s="5">
        <f>IF(B33="","",ROUND(F33*G33,0))</f>
      </c>
      <c r="Q33" s="5">
        <f>IF(B33="","",IF(NOT(ISNUMBER(E33)),"",IF(E33&gt;=FYStart,F33,I33)))</f>
      </c>
      <c r="R33" s="4">
        <f>IF(B33="","",IF(NOT(ISNUMBER(E33)),"",MAX(0,MIN(IF(L33="",FYEnd,L33),FYEnd)-MAX(E33,FYStart)+1)))</f>
      </c>
      <c r="S33" s="7">
        <f>IF(B33="","",IF(O33="Y",1,IF(K33="",1,CHOOSE(K33,1,1.5,2))))</f>
      </c>
      <c r="T33">
        <f>IF(B33="","",IF(OR(N33="?",NOT(ISNUMBER(E33))),"?",IF(EDATE(E33,12*N33)&lt;=FYStart,"Y","N")))</f>
      </c>
      <c r="U33" s="5">
        <f>IF(B33="","",IF(OR(N33="?",N33=0,NOT(ISNUMBER(R33))),"",IF(OR(T33="Y",Q33&lt;=P33),0,ROUND(MIN(Q33-P33,IF(H33="WDV",Q33*(1-(P33/F33)^(1/N33))*R33/FYDays*S33,(F33-P33)/N33*R33/FYDays*S33)),0))))</f>
      </c>
      <c r="V33" s="5">
        <f>IF(B33="","",IF(NOT(ISNUMBER(U33)),"",IF(L33&lt;&gt;"",0,Q33-U33)))</f>
      </c>
      <c r="W33">
        <f>IF(B33="","",IF(E33="","Date capitalised missing",IF(AND(L33&lt;&gt;"",L33&lt;FYStart),"Disposed before FY start — delete this row",IF(AND(E33&lt;FYStart,I33=""),"Opening net block missing",IF(E33&lt;DATE(2014,4,1),"Pre-1 Apr 2014 asset — Schedule II transition: verify with your CA",IF(N33="?","Class not found on Lives sheet",IF(COUNTIF(Rates!$A$2:$A$14,D33)=0,"Block not found on Rates sheet — excluded from the tax computation","")))))))</f>
      </c>
    </row>
    <row r="34">
      <c r="A34" s="4">
        <f>IF(B34="","",ROW()-7)</f>
      </c>
      <c r="N34" s="4">
        <f>IF(B34="","",IF(J34&lt;&gt;"",J34,IFERROR(VLOOKUP(C34,Lives!$A$2:$C$28,2,FALSE),"?")))</f>
      </c>
      <c r="O34">
        <f>IF(B34="","",IFERROR(VLOOKUP(C34,Lives!$A$2:$C$28,3,FALSE),"?"))</f>
      </c>
      <c r="P34" s="5">
        <f>IF(B34="","",ROUND(F34*G34,0))</f>
      </c>
      <c r="Q34" s="5">
        <f>IF(B34="","",IF(NOT(ISNUMBER(E34)),"",IF(E34&gt;=FYStart,F34,I34)))</f>
      </c>
      <c r="R34" s="4">
        <f>IF(B34="","",IF(NOT(ISNUMBER(E34)),"",MAX(0,MIN(IF(L34="",FYEnd,L34),FYEnd)-MAX(E34,FYStart)+1)))</f>
      </c>
      <c r="S34" s="7">
        <f>IF(B34="","",IF(O34="Y",1,IF(K34="",1,CHOOSE(K34,1,1.5,2))))</f>
      </c>
      <c r="T34">
        <f>IF(B34="","",IF(OR(N34="?",NOT(ISNUMBER(E34))),"?",IF(EDATE(E34,12*N34)&lt;=FYStart,"Y","N")))</f>
      </c>
      <c r="U34" s="5">
        <f>IF(B34="","",IF(OR(N34="?",N34=0,NOT(ISNUMBER(R34))),"",IF(OR(T34="Y",Q34&lt;=P34),0,ROUND(MIN(Q34-P34,IF(H34="WDV",Q34*(1-(P34/F34)^(1/N34))*R34/FYDays*S34,(F34-P34)/N34*R34/FYDays*S34)),0))))</f>
      </c>
      <c r="V34" s="5">
        <f>IF(B34="","",IF(NOT(ISNUMBER(U34)),"",IF(L34&lt;&gt;"",0,Q34-U34)))</f>
      </c>
      <c r="W34">
        <f>IF(B34="","",IF(E34="","Date capitalised missing",IF(AND(L34&lt;&gt;"",L34&lt;FYStart),"Disposed before FY start — delete this row",IF(AND(E34&lt;FYStart,I34=""),"Opening net block missing",IF(E34&lt;DATE(2014,4,1),"Pre-1 Apr 2014 asset — Schedule II transition: verify with your CA",IF(N34="?","Class not found on Lives sheet",IF(COUNTIF(Rates!$A$2:$A$14,D34)=0,"Block not found on Rates sheet — excluded from the tax computation","")))))))</f>
      </c>
    </row>
    <row r="35">
      <c r="A35" s="4">
        <f>IF(B35="","",ROW()-7)</f>
      </c>
      <c r="N35" s="4">
        <f>IF(B35="","",IF(J35&lt;&gt;"",J35,IFERROR(VLOOKUP(C35,Lives!$A$2:$C$28,2,FALSE),"?")))</f>
      </c>
      <c r="O35">
        <f>IF(B35="","",IFERROR(VLOOKUP(C35,Lives!$A$2:$C$28,3,FALSE),"?"))</f>
      </c>
      <c r="P35" s="5">
        <f>IF(B35="","",ROUND(F35*G35,0))</f>
      </c>
      <c r="Q35" s="5">
        <f>IF(B35="","",IF(NOT(ISNUMBER(E35)),"",IF(E35&gt;=FYStart,F35,I35)))</f>
      </c>
      <c r="R35" s="4">
        <f>IF(B35="","",IF(NOT(ISNUMBER(E35)),"",MAX(0,MIN(IF(L35="",FYEnd,L35),FYEnd)-MAX(E35,FYStart)+1)))</f>
      </c>
      <c r="S35" s="7">
        <f>IF(B35="","",IF(O35="Y",1,IF(K35="",1,CHOOSE(K35,1,1.5,2))))</f>
      </c>
      <c r="T35">
        <f>IF(B35="","",IF(OR(N35="?",NOT(ISNUMBER(E35))),"?",IF(EDATE(E35,12*N35)&lt;=FYStart,"Y","N")))</f>
      </c>
      <c r="U35" s="5">
        <f>IF(B35="","",IF(OR(N35="?",N35=0,NOT(ISNUMBER(R35))),"",IF(OR(T35="Y",Q35&lt;=P35),0,ROUND(MIN(Q35-P35,IF(H35="WDV",Q35*(1-(P35/F35)^(1/N35))*R35/FYDays*S35,(F35-P35)/N35*R35/FYDays*S35)),0))))</f>
      </c>
      <c r="V35" s="5">
        <f>IF(B35="","",IF(NOT(ISNUMBER(U35)),"",IF(L35&lt;&gt;"",0,Q35-U35)))</f>
      </c>
      <c r="W35">
        <f>IF(B35="","",IF(E35="","Date capitalised missing",IF(AND(L35&lt;&gt;"",L35&lt;FYStart),"Disposed before FY start — delete this row",IF(AND(E35&lt;FYStart,I35=""),"Opening net block missing",IF(E35&lt;DATE(2014,4,1),"Pre-1 Apr 2014 asset — Schedule II transition: verify with your CA",IF(N35="?","Class not found on Lives sheet",IF(COUNTIF(Rates!$A$2:$A$14,D35)=0,"Block not found on Rates sheet — excluded from the tax computation","")))))))</f>
      </c>
    </row>
    <row r="36">
      <c r="A36" s="4">
        <f>IF(B36="","",ROW()-7)</f>
      </c>
      <c r="N36" s="4">
        <f>IF(B36="","",IF(J36&lt;&gt;"",J36,IFERROR(VLOOKUP(C36,Lives!$A$2:$C$28,2,FALSE),"?")))</f>
      </c>
      <c r="O36">
        <f>IF(B36="","",IFERROR(VLOOKUP(C36,Lives!$A$2:$C$28,3,FALSE),"?"))</f>
      </c>
      <c r="P36" s="5">
        <f>IF(B36="","",ROUND(F36*G36,0))</f>
      </c>
      <c r="Q36" s="5">
        <f>IF(B36="","",IF(NOT(ISNUMBER(E36)),"",IF(E36&gt;=FYStart,F36,I36)))</f>
      </c>
      <c r="R36" s="4">
        <f>IF(B36="","",IF(NOT(ISNUMBER(E36)),"",MAX(0,MIN(IF(L36="",FYEnd,L36),FYEnd)-MAX(E36,FYStart)+1)))</f>
      </c>
      <c r="S36" s="7">
        <f>IF(B36="","",IF(O36="Y",1,IF(K36="",1,CHOOSE(K36,1,1.5,2))))</f>
      </c>
      <c r="T36">
        <f>IF(B36="","",IF(OR(N36="?",NOT(ISNUMBER(E36))),"?",IF(EDATE(E36,12*N36)&lt;=FYStart,"Y","N")))</f>
      </c>
      <c r="U36" s="5">
        <f>IF(B36="","",IF(OR(N36="?",N36=0,NOT(ISNUMBER(R36))),"",IF(OR(T36="Y",Q36&lt;=P36),0,ROUND(MIN(Q36-P36,IF(H36="WDV",Q36*(1-(P36/F36)^(1/N36))*R36/FYDays*S36,(F36-P36)/N36*R36/FYDays*S36)),0))))</f>
      </c>
      <c r="V36" s="5">
        <f>IF(B36="","",IF(NOT(ISNUMBER(U36)),"",IF(L36&lt;&gt;"",0,Q36-U36)))</f>
      </c>
      <c r="W36">
        <f>IF(B36="","",IF(E36="","Date capitalised missing",IF(AND(L36&lt;&gt;"",L36&lt;FYStart),"Disposed before FY start — delete this row",IF(AND(E36&lt;FYStart,I36=""),"Opening net block missing",IF(E36&lt;DATE(2014,4,1),"Pre-1 Apr 2014 asset — Schedule II transition: verify with your CA",IF(N36="?","Class not found on Lives sheet",IF(COUNTIF(Rates!$A$2:$A$14,D36)=0,"Block not found on Rates sheet — excluded from the tax computation","")))))))</f>
      </c>
    </row>
    <row r="37">
      <c r="A37" s="4">
        <f>IF(B37="","",ROW()-7)</f>
      </c>
      <c r="N37" s="4">
        <f>IF(B37="","",IF(J37&lt;&gt;"",J37,IFERROR(VLOOKUP(C37,Lives!$A$2:$C$28,2,FALSE),"?")))</f>
      </c>
      <c r="O37">
        <f>IF(B37="","",IFERROR(VLOOKUP(C37,Lives!$A$2:$C$28,3,FALSE),"?"))</f>
      </c>
      <c r="P37" s="5">
        <f>IF(B37="","",ROUND(F37*G37,0))</f>
      </c>
      <c r="Q37" s="5">
        <f>IF(B37="","",IF(NOT(ISNUMBER(E37)),"",IF(E37&gt;=FYStart,F37,I37)))</f>
      </c>
      <c r="R37" s="4">
        <f>IF(B37="","",IF(NOT(ISNUMBER(E37)),"",MAX(0,MIN(IF(L37="",FYEnd,L37),FYEnd)-MAX(E37,FYStart)+1)))</f>
      </c>
      <c r="S37" s="7">
        <f>IF(B37="","",IF(O37="Y",1,IF(K37="",1,CHOOSE(K37,1,1.5,2))))</f>
      </c>
      <c r="T37">
        <f>IF(B37="","",IF(OR(N37="?",NOT(ISNUMBER(E37))),"?",IF(EDATE(E37,12*N37)&lt;=FYStart,"Y","N")))</f>
      </c>
      <c r="U37" s="5">
        <f>IF(B37="","",IF(OR(N37="?",N37=0,NOT(ISNUMBER(R37))),"",IF(OR(T37="Y",Q37&lt;=P37),0,ROUND(MIN(Q37-P37,IF(H37="WDV",Q37*(1-(P37/F37)^(1/N37))*R37/FYDays*S37,(F37-P37)/N37*R37/FYDays*S37)),0))))</f>
      </c>
      <c r="V37" s="5">
        <f>IF(B37="","",IF(NOT(ISNUMBER(U37)),"",IF(L37&lt;&gt;"",0,Q37-U37)))</f>
      </c>
      <c r="W37">
        <f>IF(B37="","",IF(E37="","Date capitalised missing",IF(AND(L37&lt;&gt;"",L37&lt;FYStart),"Disposed before FY start — delete this row",IF(AND(E37&lt;FYStart,I37=""),"Opening net block missing",IF(E37&lt;DATE(2014,4,1),"Pre-1 Apr 2014 asset — Schedule II transition: verify with your CA",IF(N37="?","Class not found on Lives sheet",IF(COUNTIF(Rates!$A$2:$A$14,D37)=0,"Block not found on Rates sheet — excluded from the tax computation","")))))))</f>
      </c>
    </row>
    <row r="38">
      <c r="A38" s="4">
        <f>IF(B38="","",ROW()-7)</f>
      </c>
      <c r="N38" s="4">
        <f>IF(B38="","",IF(J38&lt;&gt;"",J38,IFERROR(VLOOKUP(C38,Lives!$A$2:$C$28,2,FALSE),"?")))</f>
      </c>
      <c r="O38">
        <f>IF(B38="","",IFERROR(VLOOKUP(C38,Lives!$A$2:$C$28,3,FALSE),"?"))</f>
      </c>
      <c r="P38" s="5">
        <f>IF(B38="","",ROUND(F38*G38,0))</f>
      </c>
      <c r="Q38" s="5">
        <f>IF(B38="","",IF(NOT(ISNUMBER(E38)),"",IF(E38&gt;=FYStart,F38,I38)))</f>
      </c>
      <c r="R38" s="4">
        <f>IF(B38="","",IF(NOT(ISNUMBER(E38)),"",MAX(0,MIN(IF(L38="",FYEnd,L38),FYEnd)-MAX(E38,FYStart)+1)))</f>
      </c>
      <c r="S38" s="7">
        <f>IF(B38="","",IF(O38="Y",1,IF(K38="",1,CHOOSE(K38,1,1.5,2))))</f>
      </c>
      <c r="T38">
        <f>IF(B38="","",IF(OR(N38="?",NOT(ISNUMBER(E38))),"?",IF(EDATE(E38,12*N38)&lt;=FYStart,"Y","N")))</f>
      </c>
      <c r="U38" s="5">
        <f>IF(B38="","",IF(OR(N38="?",N38=0,NOT(ISNUMBER(R38))),"",IF(OR(T38="Y",Q38&lt;=P38),0,ROUND(MIN(Q38-P38,IF(H38="WDV",Q38*(1-(P38/F38)^(1/N38))*R38/FYDays*S38,(F38-P38)/N38*R38/FYDays*S38)),0))))</f>
      </c>
      <c r="V38" s="5">
        <f>IF(B38="","",IF(NOT(ISNUMBER(U38)),"",IF(L38&lt;&gt;"",0,Q38-U38)))</f>
      </c>
      <c r="W38">
        <f>IF(B38="","",IF(E38="","Date capitalised missing",IF(AND(L38&lt;&gt;"",L38&lt;FYStart),"Disposed before FY start — delete this row",IF(AND(E38&lt;FYStart,I38=""),"Opening net block missing",IF(E38&lt;DATE(2014,4,1),"Pre-1 Apr 2014 asset — Schedule II transition: verify with your CA",IF(N38="?","Class not found on Lives sheet",IF(COUNTIF(Rates!$A$2:$A$14,D38)=0,"Block not found on Rates sheet — excluded from the tax computation","")))))))</f>
      </c>
    </row>
    <row r="39">
      <c r="A39" s="4">
        <f>IF(B39="","",ROW()-7)</f>
      </c>
      <c r="N39" s="4">
        <f>IF(B39="","",IF(J39&lt;&gt;"",J39,IFERROR(VLOOKUP(C39,Lives!$A$2:$C$28,2,FALSE),"?")))</f>
      </c>
      <c r="O39">
        <f>IF(B39="","",IFERROR(VLOOKUP(C39,Lives!$A$2:$C$28,3,FALSE),"?"))</f>
      </c>
      <c r="P39" s="5">
        <f>IF(B39="","",ROUND(F39*G39,0))</f>
      </c>
      <c r="Q39" s="5">
        <f>IF(B39="","",IF(NOT(ISNUMBER(E39)),"",IF(E39&gt;=FYStart,F39,I39)))</f>
      </c>
      <c r="R39" s="4">
        <f>IF(B39="","",IF(NOT(ISNUMBER(E39)),"",MAX(0,MIN(IF(L39="",FYEnd,L39),FYEnd)-MAX(E39,FYStart)+1)))</f>
      </c>
      <c r="S39" s="7">
        <f>IF(B39="","",IF(O39="Y",1,IF(K39="",1,CHOOSE(K39,1,1.5,2))))</f>
      </c>
      <c r="T39">
        <f>IF(B39="","",IF(OR(N39="?",NOT(ISNUMBER(E39))),"?",IF(EDATE(E39,12*N39)&lt;=FYStart,"Y","N")))</f>
      </c>
      <c r="U39" s="5">
        <f>IF(B39="","",IF(OR(N39="?",N39=0,NOT(ISNUMBER(R39))),"",IF(OR(T39="Y",Q39&lt;=P39),0,ROUND(MIN(Q39-P39,IF(H39="WDV",Q39*(1-(P39/F39)^(1/N39))*R39/FYDays*S39,(F39-P39)/N39*R39/FYDays*S39)),0))))</f>
      </c>
      <c r="V39" s="5">
        <f>IF(B39="","",IF(NOT(ISNUMBER(U39)),"",IF(L39&lt;&gt;"",0,Q39-U39)))</f>
      </c>
      <c r="W39">
        <f>IF(B39="","",IF(E39="","Date capitalised missing",IF(AND(L39&lt;&gt;"",L39&lt;FYStart),"Disposed before FY start — delete this row",IF(AND(E39&lt;FYStart,I39=""),"Opening net block missing",IF(E39&lt;DATE(2014,4,1),"Pre-1 Apr 2014 asset — Schedule II transition: verify with your CA",IF(N39="?","Class not found on Lives sheet",IF(COUNTIF(Rates!$A$2:$A$14,D39)=0,"Block not found on Rates sheet — excluded from the tax computation","")))))))</f>
      </c>
    </row>
    <row r="40">
      <c r="A40" s="4">
        <f>IF(B40="","",ROW()-7)</f>
      </c>
      <c r="N40" s="4">
        <f>IF(B40="","",IF(J40&lt;&gt;"",J40,IFERROR(VLOOKUP(C40,Lives!$A$2:$C$28,2,FALSE),"?")))</f>
      </c>
      <c r="O40">
        <f>IF(B40="","",IFERROR(VLOOKUP(C40,Lives!$A$2:$C$28,3,FALSE),"?"))</f>
      </c>
      <c r="P40" s="5">
        <f>IF(B40="","",ROUND(F40*G40,0))</f>
      </c>
      <c r="Q40" s="5">
        <f>IF(B40="","",IF(NOT(ISNUMBER(E40)),"",IF(E40&gt;=FYStart,F40,I40)))</f>
      </c>
      <c r="R40" s="4">
        <f>IF(B40="","",IF(NOT(ISNUMBER(E40)),"",MAX(0,MIN(IF(L40="",FYEnd,L40),FYEnd)-MAX(E40,FYStart)+1)))</f>
      </c>
      <c r="S40" s="7">
        <f>IF(B40="","",IF(O40="Y",1,IF(K40="",1,CHOOSE(K40,1,1.5,2))))</f>
      </c>
      <c r="T40">
        <f>IF(B40="","",IF(OR(N40="?",NOT(ISNUMBER(E40))),"?",IF(EDATE(E40,12*N40)&lt;=FYStart,"Y","N")))</f>
      </c>
      <c r="U40" s="5">
        <f>IF(B40="","",IF(OR(N40="?",N40=0,NOT(ISNUMBER(R40))),"",IF(OR(T40="Y",Q40&lt;=P40),0,ROUND(MIN(Q40-P40,IF(H40="WDV",Q40*(1-(P40/F40)^(1/N40))*R40/FYDays*S40,(F40-P40)/N40*R40/FYDays*S40)),0))))</f>
      </c>
      <c r="V40" s="5">
        <f>IF(B40="","",IF(NOT(ISNUMBER(U40)),"",IF(L40&lt;&gt;"",0,Q40-U40)))</f>
      </c>
      <c r="W40">
        <f>IF(B40="","",IF(E40="","Date capitalised missing",IF(AND(L40&lt;&gt;"",L40&lt;FYStart),"Disposed before FY start — delete this row",IF(AND(E40&lt;FYStart,I40=""),"Opening net block missing",IF(E40&lt;DATE(2014,4,1),"Pre-1 Apr 2014 asset — Schedule II transition: verify with your CA",IF(N40="?","Class not found on Lives sheet",IF(COUNTIF(Rates!$A$2:$A$14,D40)=0,"Block not found on Rates sheet — excluded from the tax computation","")))))))</f>
      </c>
    </row>
    <row r="41">
      <c r="A41" s="4">
        <f>IF(B41="","",ROW()-7)</f>
      </c>
      <c r="N41" s="4">
        <f>IF(B41="","",IF(J41&lt;&gt;"",J41,IFERROR(VLOOKUP(C41,Lives!$A$2:$C$28,2,FALSE),"?")))</f>
      </c>
      <c r="O41">
        <f>IF(B41="","",IFERROR(VLOOKUP(C41,Lives!$A$2:$C$28,3,FALSE),"?"))</f>
      </c>
      <c r="P41" s="5">
        <f>IF(B41="","",ROUND(F41*G41,0))</f>
      </c>
      <c r="Q41" s="5">
        <f>IF(B41="","",IF(NOT(ISNUMBER(E41)),"",IF(E41&gt;=FYStart,F41,I41)))</f>
      </c>
      <c r="R41" s="4">
        <f>IF(B41="","",IF(NOT(ISNUMBER(E41)),"",MAX(0,MIN(IF(L41="",FYEnd,L41),FYEnd)-MAX(E41,FYStart)+1)))</f>
      </c>
      <c r="S41" s="7">
        <f>IF(B41="","",IF(O41="Y",1,IF(K41="",1,CHOOSE(K41,1,1.5,2))))</f>
      </c>
      <c r="T41">
        <f>IF(B41="","",IF(OR(N41="?",NOT(ISNUMBER(E41))),"?",IF(EDATE(E41,12*N41)&lt;=FYStart,"Y","N")))</f>
      </c>
      <c r="U41" s="5">
        <f>IF(B41="","",IF(OR(N41="?",N41=0,NOT(ISNUMBER(R41))),"",IF(OR(T41="Y",Q41&lt;=P41),0,ROUND(MIN(Q41-P41,IF(H41="WDV",Q41*(1-(P41/F41)^(1/N41))*R41/FYDays*S41,(F41-P41)/N41*R41/FYDays*S41)),0))))</f>
      </c>
      <c r="V41" s="5">
        <f>IF(B41="","",IF(NOT(ISNUMBER(U41)),"",IF(L41&lt;&gt;"",0,Q41-U41)))</f>
      </c>
      <c r="W41">
        <f>IF(B41="","",IF(E41="","Date capitalised missing",IF(AND(L41&lt;&gt;"",L41&lt;FYStart),"Disposed before FY start — delete this row",IF(AND(E41&lt;FYStart,I41=""),"Opening net block missing",IF(E41&lt;DATE(2014,4,1),"Pre-1 Apr 2014 asset — Schedule II transition: verify with your CA",IF(N41="?","Class not found on Lives sheet",IF(COUNTIF(Rates!$A$2:$A$14,D41)=0,"Block not found on Rates sheet — excluded from the tax computation","")))))))</f>
      </c>
    </row>
    <row r="42">
      <c r="A42" s="4">
        <f>IF(B42="","",ROW()-7)</f>
      </c>
      <c r="N42" s="4">
        <f>IF(B42="","",IF(J42&lt;&gt;"",J42,IFERROR(VLOOKUP(C42,Lives!$A$2:$C$28,2,FALSE),"?")))</f>
      </c>
      <c r="O42">
        <f>IF(B42="","",IFERROR(VLOOKUP(C42,Lives!$A$2:$C$28,3,FALSE),"?"))</f>
      </c>
      <c r="P42" s="5">
        <f>IF(B42="","",ROUND(F42*G42,0))</f>
      </c>
      <c r="Q42" s="5">
        <f>IF(B42="","",IF(NOT(ISNUMBER(E42)),"",IF(E42&gt;=FYStart,F42,I42)))</f>
      </c>
      <c r="R42" s="4">
        <f>IF(B42="","",IF(NOT(ISNUMBER(E42)),"",MAX(0,MIN(IF(L42="",FYEnd,L42),FYEnd)-MAX(E42,FYStart)+1)))</f>
      </c>
      <c r="S42" s="7">
        <f>IF(B42="","",IF(O42="Y",1,IF(K42="",1,CHOOSE(K42,1,1.5,2))))</f>
      </c>
      <c r="T42">
        <f>IF(B42="","",IF(OR(N42="?",NOT(ISNUMBER(E42))),"?",IF(EDATE(E42,12*N42)&lt;=FYStart,"Y","N")))</f>
      </c>
      <c r="U42" s="5">
        <f>IF(B42="","",IF(OR(N42="?",N42=0,NOT(ISNUMBER(R42))),"",IF(OR(T42="Y",Q42&lt;=P42),0,ROUND(MIN(Q42-P42,IF(H42="WDV",Q42*(1-(P42/F42)^(1/N42))*R42/FYDays*S42,(F42-P42)/N42*R42/FYDays*S42)),0))))</f>
      </c>
      <c r="V42" s="5">
        <f>IF(B42="","",IF(NOT(ISNUMBER(U42)),"",IF(L42&lt;&gt;"",0,Q42-U42)))</f>
      </c>
      <c r="W42">
        <f>IF(B42="","",IF(E42="","Date capitalised missing",IF(AND(L42&lt;&gt;"",L42&lt;FYStart),"Disposed before FY start — delete this row",IF(AND(E42&lt;FYStart,I42=""),"Opening net block missing",IF(E42&lt;DATE(2014,4,1),"Pre-1 Apr 2014 asset — Schedule II transition: verify with your CA",IF(N42="?","Class not found on Lives sheet",IF(COUNTIF(Rates!$A$2:$A$14,D42)=0,"Block not found on Rates sheet — excluded from the tax computation","")))))))</f>
      </c>
    </row>
    <row r="43">
      <c r="A43" s="4">
        <f>IF(B43="","",ROW()-7)</f>
      </c>
      <c r="N43" s="4">
        <f>IF(B43="","",IF(J43&lt;&gt;"",J43,IFERROR(VLOOKUP(C43,Lives!$A$2:$C$28,2,FALSE),"?")))</f>
      </c>
      <c r="O43">
        <f>IF(B43="","",IFERROR(VLOOKUP(C43,Lives!$A$2:$C$28,3,FALSE),"?"))</f>
      </c>
      <c r="P43" s="5">
        <f>IF(B43="","",ROUND(F43*G43,0))</f>
      </c>
      <c r="Q43" s="5">
        <f>IF(B43="","",IF(NOT(ISNUMBER(E43)),"",IF(E43&gt;=FYStart,F43,I43)))</f>
      </c>
      <c r="R43" s="4">
        <f>IF(B43="","",IF(NOT(ISNUMBER(E43)),"",MAX(0,MIN(IF(L43="",FYEnd,L43),FYEnd)-MAX(E43,FYStart)+1)))</f>
      </c>
      <c r="S43" s="7">
        <f>IF(B43="","",IF(O43="Y",1,IF(K43="",1,CHOOSE(K43,1,1.5,2))))</f>
      </c>
      <c r="T43">
        <f>IF(B43="","",IF(OR(N43="?",NOT(ISNUMBER(E43))),"?",IF(EDATE(E43,12*N43)&lt;=FYStart,"Y","N")))</f>
      </c>
      <c r="U43" s="5">
        <f>IF(B43="","",IF(OR(N43="?",N43=0,NOT(ISNUMBER(R43))),"",IF(OR(T43="Y",Q43&lt;=P43),0,ROUND(MIN(Q43-P43,IF(H43="WDV",Q43*(1-(P43/F43)^(1/N43))*R43/FYDays*S43,(F43-P43)/N43*R43/FYDays*S43)),0))))</f>
      </c>
      <c r="V43" s="5">
        <f>IF(B43="","",IF(NOT(ISNUMBER(U43)),"",IF(L43&lt;&gt;"",0,Q43-U43)))</f>
      </c>
      <c r="W43">
        <f>IF(B43="","",IF(E43="","Date capitalised missing",IF(AND(L43&lt;&gt;"",L43&lt;FYStart),"Disposed before FY start — delete this row",IF(AND(E43&lt;FYStart,I43=""),"Opening net block missing",IF(E43&lt;DATE(2014,4,1),"Pre-1 Apr 2014 asset — Schedule II transition: verify with your CA",IF(N43="?","Class not found on Lives sheet",IF(COUNTIF(Rates!$A$2:$A$14,D43)=0,"Block not found on Rates sheet — excluded from the tax computation","")))))))</f>
      </c>
    </row>
    <row r="44">
      <c r="A44" s="4">
        <f>IF(B44="","",ROW()-7)</f>
      </c>
      <c r="N44" s="4">
        <f>IF(B44="","",IF(J44&lt;&gt;"",J44,IFERROR(VLOOKUP(C44,Lives!$A$2:$C$28,2,FALSE),"?")))</f>
      </c>
      <c r="O44">
        <f>IF(B44="","",IFERROR(VLOOKUP(C44,Lives!$A$2:$C$28,3,FALSE),"?"))</f>
      </c>
      <c r="P44" s="5">
        <f>IF(B44="","",ROUND(F44*G44,0))</f>
      </c>
      <c r="Q44" s="5">
        <f>IF(B44="","",IF(NOT(ISNUMBER(E44)),"",IF(E44&gt;=FYStart,F44,I44)))</f>
      </c>
      <c r="R44" s="4">
        <f>IF(B44="","",IF(NOT(ISNUMBER(E44)),"",MAX(0,MIN(IF(L44="",FYEnd,L44),FYEnd)-MAX(E44,FYStart)+1)))</f>
      </c>
      <c r="S44" s="7">
        <f>IF(B44="","",IF(O44="Y",1,IF(K44="",1,CHOOSE(K44,1,1.5,2))))</f>
      </c>
      <c r="T44">
        <f>IF(B44="","",IF(OR(N44="?",NOT(ISNUMBER(E44))),"?",IF(EDATE(E44,12*N44)&lt;=FYStart,"Y","N")))</f>
      </c>
      <c r="U44" s="5">
        <f>IF(B44="","",IF(OR(N44="?",N44=0,NOT(ISNUMBER(R44))),"",IF(OR(T44="Y",Q44&lt;=P44),0,ROUND(MIN(Q44-P44,IF(H44="WDV",Q44*(1-(P44/F44)^(1/N44))*R44/FYDays*S44,(F44-P44)/N44*R44/FYDays*S44)),0))))</f>
      </c>
      <c r="V44" s="5">
        <f>IF(B44="","",IF(NOT(ISNUMBER(U44)),"",IF(L44&lt;&gt;"",0,Q44-U44)))</f>
      </c>
      <c r="W44">
        <f>IF(B44="","",IF(E44="","Date capitalised missing",IF(AND(L44&lt;&gt;"",L44&lt;FYStart),"Disposed before FY start — delete this row",IF(AND(E44&lt;FYStart,I44=""),"Opening net block missing",IF(E44&lt;DATE(2014,4,1),"Pre-1 Apr 2014 asset — Schedule II transition: verify with your CA",IF(N44="?","Class not found on Lives sheet",IF(COUNTIF(Rates!$A$2:$A$14,D44)=0,"Block not found on Rates sheet — excluded from the tax computation","")))))))</f>
      </c>
    </row>
    <row r="45">
      <c r="A45" s="4">
        <f>IF(B45="","",ROW()-7)</f>
      </c>
      <c r="N45" s="4">
        <f>IF(B45="","",IF(J45&lt;&gt;"",J45,IFERROR(VLOOKUP(C45,Lives!$A$2:$C$28,2,FALSE),"?")))</f>
      </c>
      <c r="O45">
        <f>IF(B45="","",IFERROR(VLOOKUP(C45,Lives!$A$2:$C$28,3,FALSE),"?"))</f>
      </c>
      <c r="P45" s="5">
        <f>IF(B45="","",ROUND(F45*G45,0))</f>
      </c>
      <c r="Q45" s="5">
        <f>IF(B45="","",IF(NOT(ISNUMBER(E45)),"",IF(E45&gt;=FYStart,F45,I45)))</f>
      </c>
      <c r="R45" s="4">
        <f>IF(B45="","",IF(NOT(ISNUMBER(E45)),"",MAX(0,MIN(IF(L45="",FYEnd,L45),FYEnd)-MAX(E45,FYStart)+1)))</f>
      </c>
      <c r="S45" s="7">
        <f>IF(B45="","",IF(O45="Y",1,IF(K45="",1,CHOOSE(K45,1,1.5,2))))</f>
      </c>
      <c r="T45">
        <f>IF(B45="","",IF(OR(N45="?",NOT(ISNUMBER(E45))),"?",IF(EDATE(E45,12*N45)&lt;=FYStart,"Y","N")))</f>
      </c>
      <c r="U45" s="5">
        <f>IF(B45="","",IF(OR(N45="?",N45=0,NOT(ISNUMBER(R45))),"",IF(OR(T45="Y",Q45&lt;=P45),0,ROUND(MIN(Q45-P45,IF(H45="WDV",Q45*(1-(P45/F45)^(1/N45))*R45/FYDays*S45,(F45-P45)/N45*R45/FYDays*S45)),0))))</f>
      </c>
      <c r="V45" s="5">
        <f>IF(B45="","",IF(NOT(ISNUMBER(U45)),"",IF(L45&lt;&gt;"",0,Q45-U45)))</f>
      </c>
      <c r="W45">
        <f>IF(B45="","",IF(E45="","Date capitalised missing",IF(AND(L45&lt;&gt;"",L45&lt;FYStart),"Disposed before FY start — delete this row",IF(AND(E45&lt;FYStart,I45=""),"Opening net block missing",IF(E45&lt;DATE(2014,4,1),"Pre-1 Apr 2014 asset — Schedule II transition: verify with your CA",IF(N45="?","Class not found on Lives sheet",IF(COUNTIF(Rates!$A$2:$A$14,D45)=0,"Block not found on Rates sheet — excluded from the tax computation","")))))))</f>
      </c>
    </row>
    <row r="46">
      <c r="A46" s="4">
        <f>IF(B46="","",ROW()-7)</f>
      </c>
      <c r="N46" s="4">
        <f>IF(B46="","",IF(J46&lt;&gt;"",J46,IFERROR(VLOOKUP(C46,Lives!$A$2:$C$28,2,FALSE),"?")))</f>
      </c>
      <c r="O46">
        <f>IF(B46="","",IFERROR(VLOOKUP(C46,Lives!$A$2:$C$28,3,FALSE),"?"))</f>
      </c>
      <c r="P46" s="5">
        <f>IF(B46="","",ROUND(F46*G46,0))</f>
      </c>
      <c r="Q46" s="5">
        <f>IF(B46="","",IF(NOT(ISNUMBER(E46)),"",IF(E46&gt;=FYStart,F46,I46)))</f>
      </c>
      <c r="R46" s="4">
        <f>IF(B46="","",IF(NOT(ISNUMBER(E46)),"",MAX(0,MIN(IF(L46="",FYEnd,L46),FYEnd)-MAX(E46,FYStart)+1)))</f>
      </c>
      <c r="S46" s="7">
        <f>IF(B46="","",IF(O46="Y",1,IF(K46="",1,CHOOSE(K46,1,1.5,2))))</f>
      </c>
      <c r="T46">
        <f>IF(B46="","",IF(OR(N46="?",NOT(ISNUMBER(E46))),"?",IF(EDATE(E46,12*N46)&lt;=FYStart,"Y","N")))</f>
      </c>
      <c r="U46" s="5">
        <f>IF(B46="","",IF(OR(N46="?",N46=0,NOT(ISNUMBER(R46))),"",IF(OR(T46="Y",Q46&lt;=P46),0,ROUND(MIN(Q46-P46,IF(H46="WDV",Q46*(1-(P46/F46)^(1/N46))*R46/FYDays*S46,(F46-P46)/N46*R46/FYDays*S46)),0))))</f>
      </c>
      <c r="V46" s="5">
        <f>IF(B46="","",IF(NOT(ISNUMBER(U46)),"",IF(L46&lt;&gt;"",0,Q46-U46)))</f>
      </c>
      <c r="W46">
        <f>IF(B46="","",IF(E46="","Date capitalised missing",IF(AND(L46&lt;&gt;"",L46&lt;FYStart),"Disposed before FY start — delete this row",IF(AND(E46&lt;FYStart,I46=""),"Opening net block missing",IF(E46&lt;DATE(2014,4,1),"Pre-1 Apr 2014 asset — Schedule II transition: verify with your CA",IF(N46="?","Class not found on Lives sheet",IF(COUNTIF(Rates!$A$2:$A$14,D46)=0,"Block not found on Rates sheet — excluded from the tax computation","")))))))</f>
      </c>
    </row>
    <row r="47">
      <c r="A47" s="4">
        <f>IF(B47="","",ROW()-7)</f>
      </c>
      <c r="N47" s="4">
        <f>IF(B47="","",IF(J47&lt;&gt;"",J47,IFERROR(VLOOKUP(C47,Lives!$A$2:$C$28,2,FALSE),"?")))</f>
      </c>
      <c r="O47">
        <f>IF(B47="","",IFERROR(VLOOKUP(C47,Lives!$A$2:$C$28,3,FALSE),"?"))</f>
      </c>
      <c r="P47" s="5">
        <f>IF(B47="","",ROUND(F47*G47,0))</f>
      </c>
      <c r="Q47" s="5">
        <f>IF(B47="","",IF(NOT(ISNUMBER(E47)),"",IF(E47&gt;=FYStart,F47,I47)))</f>
      </c>
      <c r="R47" s="4">
        <f>IF(B47="","",IF(NOT(ISNUMBER(E47)),"",MAX(0,MIN(IF(L47="",FYEnd,L47),FYEnd)-MAX(E47,FYStart)+1)))</f>
      </c>
      <c r="S47" s="7">
        <f>IF(B47="","",IF(O47="Y",1,IF(K47="",1,CHOOSE(K47,1,1.5,2))))</f>
      </c>
      <c r="T47">
        <f>IF(B47="","",IF(OR(N47="?",NOT(ISNUMBER(E47))),"?",IF(EDATE(E47,12*N47)&lt;=FYStart,"Y","N")))</f>
      </c>
      <c r="U47" s="5">
        <f>IF(B47="","",IF(OR(N47="?",N47=0,NOT(ISNUMBER(R47))),"",IF(OR(T47="Y",Q47&lt;=P47),0,ROUND(MIN(Q47-P47,IF(H47="WDV",Q47*(1-(P47/F47)^(1/N47))*R47/FYDays*S47,(F47-P47)/N47*R47/FYDays*S47)),0))))</f>
      </c>
      <c r="V47" s="5">
        <f>IF(B47="","",IF(NOT(ISNUMBER(U47)),"",IF(L47&lt;&gt;"",0,Q47-U47)))</f>
      </c>
      <c r="W47">
        <f>IF(B47="","",IF(E47="","Date capitalised missing",IF(AND(L47&lt;&gt;"",L47&lt;FYStart),"Disposed before FY start — delete this row",IF(AND(E47&lt;FYStart,I47=""),"Opening net block missing",IF(E47&lt;DATE(2014,4,1),"Pre-1 Apr 2014 asset — Schedule II transition: verify with your CA",IF(N47="?","Class not found on Lives sheet",IF(COUNTIF(Rates!$A$2:$A$14,D47)=0,"Block not found on Rates sheet — excluded from the tax computation","")))))))</f>
      </c>
    </row>
    <row r="48">
      <c r="A48" s="4">
        <f>IF(B48="","",ROW()-7)</f>
      </c>
      <c r="N48" s="4">
        <f>IF(B48="","",IF(J48&lt;&gt;"",J48,IFERROR(VLOOKUP(C48,Lives!$A$2:$C$28,2,FALSE),"?")))</f>
      </c>
      <c r="O48">
        <f>IF(B48="","",IFERROR(VLOOKUP(C48,Lives!$A$2:$C$28,3,FALSE),"?"))</f>
      </c>
      <c r="P48" s="5">
        <f>IF(B48="","",ROUND(F48*G48,0))</f>
      </c>
      <c r="Q48" s="5">
        <f>IF(B48="","",IF(NOT(ISNUMBER(E48)),"",IF(E48&gt;=FYStart,F48,I48)))</f>
      </c>
      <c r="R48" s="4">
        <f>IF(B48="","",IF(NOT(ISNUMBER(E48)),"",MAX(0,MIN(IF(L48="",FYEnd,L48),FYEnd)-MAX(E48,FYStart)+1)))</f>
      </c>
      <c r="S48" s="7">
        <f>IF(B48="","",IF(O48="Y",1,IF(K48="",1,CHOOSE(K48,1,1.5,2))))</f>
      </c>
      <c r="T48">
        <f>IF(B48="","",IF(OR(N48="?",NOT(ISNUMBER(E48))),"?",IF(EDATE(E48,12*N48)&lt;=FYStart,"Y","N")))</f>
      </c>
      <c r="U48" s="5">
        <f>IF(B48="","",IF(OR(N48="?",N48=0,NOT(ISNUMBER(R48))),"",IF(OR(T48="Y",Q48&lt;=P48),0,ROUND(MIN(Q48-P48,IF(H48="WDV",Q48*(1-(P48/F48)^(1/N48))*R48/FYDays*S48,(F48-P48)/N48*R48/FYDays*S48)),0))))</f>
      </c>
      <c r="V48" s="5">
        <f>IF(B48="","",IF(NOT(ISNUMBER(U48)),"",IF(L48&lt;&gt;"",0,Q48-U48)))</f>
      </c>
      <c r="W48">
        <f>IF(B48="","",IF(E48="","Date capitalised missing",IF(AND(L48&lt;&gt;"",L48&lt;FYStart),"Disposed before FY start — delete this row",IF(AND(E48&lt;FYStart,I48=""),"Opening net block missing",IF(E48&lt;DATE(2014,4,1),"Pre-1 Apr 2014 asset — Schedule II transition: verify with your CA",IF(N48="?","Class not found on Lives sheet",IF(COUNTIF(Rates!$A$2:$A$14,D48)=0,"Block not found on Rates sheet — excluded from the tax computation","")))))))</f>
      </c>
    </row>
    <row r="49">
      <c r="A49" s="4">
        <f>IF(B49="","",ROW()-7)</f>
      </c>
      <c r="N49" s="4">
        <f>IF(B49="","",IF(J49&lt;&gt;"",J49,IFERROR(VLOOKUP(C49,Lives!$A$2:$C$28,2,FALSE),"?")))</f>
      </c>
      <c r="O49">
        <f>IF(B49="","",IFERROR(VLOOKUP(C49,Lives!$A$2:$C$28,3,FALSE),"?"))</f>
      </c>
      <c r="P49" s="5">
        <f>IF(B49="","",ROUND(F49*G49,0))</f>
      </c>
      <c r="Q49" s="5">
        <f>IF(B49="","",IF(NOT(ISNUMBER(E49)),"",IF(E49&gt;=FYStart,F49,I49)))</f>
      </c>
      <c r="R49" s="4">
        <f>IF(B49="","",IF(NOT(ISNUMBER(E49)),"",MAX(0,MIN(IF(L49="",FYEnd,L49),FYEnd)-MAX(E49,FYStart)+1)))</f>
      </c>
      <c r="S49" s="7">
        <f>IF(B49="","",IF(O49="Y",1,IF(K49="",1,CHOOSE(K49,1,1.5,2))))</f>
      </c>
      <c r="T49">
        <f>IF(B49="","",IF(OR(N49="?",NOT(ISNUMBER(E49))),"?",IF(EDATE(E49,12*N49)&lt;=FYStart,"Y","N")))</f>
      </c>
      <c r="U49" s="5">
        <f>IF(B49="","",IF(OR(N49="?",N49=0,NOT(ISNUMBER(R49))),"",IF(OR(T49="Y",Q49&lt;=P49),0,ROUND(MIN(Q49-P49,IF(H49="WDV",Q49*(1-(P49/F49)^(1/N49))*R49/FYDays*S49,(F49-P49)/N49*R49/FYDays*S49)),0))))</f>
      </c>
      <c r="V49" s="5">
        <f>IF(B49="","",IF(NOT(ISNUMBER(U49)),"",IF(L49&lt;&gt;"",0,Q49-U49)))</f>
      </c>
      <c r="W49">
        <f>IF(B49="","",IF(E49="","Date capitalised missing",IF(AND(L49&lt;&gt;"",L49&lt;FYStart),"Disposed before FY start — delete this row",IF(AND(E49&lt;FYStart,I49=""),"Opening net block missing",IF(E49&lt;DATE(2014,4,1),"Pre-1 Apr 2014 asset — Schedule II transition: verify with your CA",IF(N49="?","Class not found on Lives sheet",IF(COUNTIF(Rates!$A$2:$A$14,D49)=0,"Block not found on Rates sheet — excluded from the tax computation","")))))))</f>
      </c>
    </row>
    <row r="50">
      <c r="A50" s="4">
        <f>IF(B50="","",ROW()-7)</f>
      </c>
      <c r="N50" s="4">
        <f>IF(B50="","",IF(J50&lt;&gt;"",J50,IFERROR(VLOOKUP(C50,Lives!$A$2:$C$28,2,FALSE),"?")))</f>
      </c>
      <c r="O50">
        <f>IF(B50="","",IFERROR(VLOOKUP(C50,Lives!$A$2:$C$28,3,FALSE),"?"))</f>
      </c>
      <c r="P50" s="5">
        <f>IF(B50="","",ROUND(F50*G50,0))</f>
      </c>
      <c r="Q50" s="5">
        <f>IF(B50="","",IF(NOT(ISNUMBER(E50)),"",IF(E50&gt;=FYStart,F50,I50)))</f>
      </c>
      <c r="R50" s="4">
        <f>IF(B50="","",IF(NOT(ISNUMBER(E50)),"",MAX(0,MIN(IF(L50="",FYEnd,L50),FYEnd)-MAX(E50,FYStart)+1)))</f>
      </c>
      <c r="S50" s="7">
        <f>IF(B50="","",IF(O50="Y",1,IF(K50="",1,CHOOSE(K50,1,1.5,2))))</f>
      </c>
      <c r="T50">
        <f>IF(B50="","",IF(OR(N50="?",NOT(ISNUMBER(E50))),"?",IF(EDATE(E50,12*N50)&lt;=FYStart,"Y","N")))</f>
      </c>
      <c r="U50" s="5">
        <f>IF(B50="","",IF(OR(N50="?",N50=0,NOT(ISNUMBER(R50))),"",IF(OR(T50="Y",Q50&lt;=P50),0,ROUND(MIN(Q50-P50,IF(H50="WDV",Q50*(1-(P50/F50)^(1/N50))*R50/FYDays*S50,(F50-P50)/N50*R50/FYDays*S50)),0))))</f>
      </c>
      <c r="V50" s="5">
        <f>IF(B50="","",IF(NOT(ISNUMBER(U50)),"",IF(L50&lt;&gt;"",0,Q50-U50)))</f>
      </c>
      <c r="W50">
        <f>IF(B50="","",IF(E50="","Date capitalised missing",IF(AND(L50&lt;&gt;"",L50&lt;FYStart),"Disposed before FY start — delete this row",IF(AND(E50&lt;FYStart,I50=""),"Opening net block missing",IF(E50&lt;DATE(2014,4,1),"Pre-1 Apr 2014 asset — Schedule II transition: verify with your CA",IF(N50="?","Class not found on Lives sheet",IF(COUNTIF(Rates!$A$2:$A$14,D50)=0,"Block not found on Rates sheet — excluded from the tax computation","")))))))</f>
      </c>
    </row>
    <row r="51">
      <c r="A51" s="4">
        <f>IF(B51="","",ROW()-7)</f>
      </c>
      <c r="N51" s="4">
        <f>IF(B51="","",IF(J51&lt;&gt;"",J51,IFERROR(VLOOKUP(C51,Lives!$A$2:$C$28,2,FALSE),"?")))</f>
      </c>
      <c r="O51">
        <f>IF(B51="","",IFERROR(VLOOKUP(C51,Lives!$A$2:$C$28,3,FALSE),"?"))</f>
      </c>
      <c r="P51" s="5">
        <f>IF(B51="","",ROUND(F51*G51,0))</f>
      </c>
      <c r="Q51" s="5">
        <f>IF(B51="","",IF(NOT(ISNUMBER(E51)),"",IF(E51&gt;=FYStart,F51,I51)))</f>
      </c>
      <c r="R51" s="4">
        <f>IF(B51="","",IF(NOT(ISNUMBER(E51)),"",MAX(0,MIN(IF(L51="",FYEnd,L51),FYEnd)-MAX(E51,FYStart)+1)))</f>
      </c>
      <c r="S51" s="7">
        <f>IF(B51="","",IF(O51="Y",1,IF(K51="",1,CHOOSE(K51,1,1.5,2))))</f>
      </c>
      <c r="T51">
        <f>IF(B51="","",IF(OR(N51="?",NOT(ISNUMBER(E51))),"?",IF(EDATE(E51,12*N51)&lt;=FYStart,"Y","N")))</f>
      </c>
      <c r="U51" s="5">
        <f>IF(B51="","",IF(OR(N51="?",N51=0,NOT(ISNUMBER(R51))),"",IF(OR(T51="Y",Q51&lt;=P51),0,ROUND(MIN(Q51-P51,IF(H51="WDV",Q51*(1-(P51/F51)^(1/N51))*R51/FYDays*S51,(F51-P51)/N51*R51/FYDays*S51)),0))))</f>
      </c>
      <c r="V51" s="5">
        <f>IF(B51="","",IF(NOT(ISNUMBER(U51)),"",IF(L51&lt;&gt;"",0,Q51-U51)))</f>
      </c>
      <c r="W51">
        <f>IF(B51="","",IF(E51="","Date capitalised missing",IF(AND(L51&lt;&gt;"",L51&lt;FYStart),"Disposed before FY start — delete this row",IF(AND(E51&lt;FYStart,I51=""),"Opening net block missing",IF(E51&lt;DATE(2014,4,1),"Pre-1 Apr 2014 asset — Schedule II transition: verify with your CA",IF(N51="?","Class not found on Lives sheet",IF(COUNTIF(Rates!$A$2:$A$14,D51)=0,"Block not found on Rates sheet — excluded from the tax computation","")))))))</f>
      </c>
    </row>
    <row r="52">
      <c r="A52" s="4">
        <f>IF(B52="","",ROW()-7)</f>
      </c>
      <c r="N52" s="4">
        <f>IF(B52="","",IF(J52&lt;&gt;"",J52,IFERROR(VLOOKUP(C52,Lives!$A$2:$C$28,2,FALSE),"?")))</f>
      </c>
      <c r="O52">
        <f>IF(B52="","",IFERROR(VLOOKUP(C52,Lives!$A$2:$C$28,3,FALSE),"?"))</f>
      </c>
      <c r="P52" s="5">
        <f>IF(B52="","",ROUND(F52*G52,0))</f>
      </c>
      <c r="Q52" s="5">
        <f>IF(B52="","",IF(NOT(ISNUMBER(E52)),"",IF(E52&gt;=FYStart,F52,I52)))</f>
      </c>
      <c r="R52" s="4">
        <f>IF(B52="","",IF(NOT(ISNUMBER(E52)),"",MAX(0,MIN(IF(L52="",FYEnd,L52),FYEnd)-MAX(E52,FYStart)+1)))</f>
      </c>
      <c r="S52" s="7">
        <f>IF(B52="","",IF(O52="Y",1,IF(K52="",1,CHOOSE(K52,1,1.5,2))))</f>
      </c>
      <c r="T52">
        <f>IF(B52="","",IF(OR(N52="?",NOT(ISNUMBER(E52))),"?",IF(EDATE(E52,12*N52)&lt;=FYStart,"Y","N")))</f>
      </c>
      <c r="U52" s="5">
        <f>IF(B52="","",IF(OR(N52="?",N52=0,NOT(ISNUMBER(R52))),"",IF(OR(T52="Y",Q52&lt;=P52),0,ROUND(MIN(Q52-P52,IF(H52="WDV",Q52*(1-(P52/F52)^(1/N52))*R52/FYDays*S52,(F52-P52)/N52*R52/FYDays*S52)),0))))</f>
      </c>
      <c r="V52" s="5">
        <f>IF(B52="","",IF(NOT(ISNUMBER(U52)),"",IF(L52&lt;&gt;"",0,Q52-U52)))</f>
      </c>
      <c r="W52">
        <f>IF(B52="","",IF(E52="","Date capitalised missing",IF(AND(L52&lt;&gt;"",L52&lt;FYStart),"Disposed before FY start — delete this row",IF(AND(E52&lt;FYStart,I52=""),"Opening net block missing",IF(E52&lt;DATE(2014,4,1),"Pre-1 Apr 2014 asset — Schedule II transition: verify with your CA",IF(N52="?","Class not found on Lives sheet",IF(COUNTIF(Rates!$A$2:$A$14,D52)=0,"Block not found on Rates sheet — excluded from the tax computation","")))))))</f>
      </c>
    </row>
    <row r="53">
      <c r="A53" s="4">
        <f>IF(B53="","",ROW()-7)</f>
      </c>
      <c r="N53" s="4">
        <f>IF(B53="","",IF(J53&lt;&gt;"",J53,IFERROR(VLOOKUP(C53,Lives!$A$2:$C$28,2,FALSE),"?")))</f>
      </c>
      <c r="O53">
        <f>IF(B53="","",IFERROR(VLOOKUP(C53,Lives!$A$2:$C$28,3,FALSE),"?"))</f>
      </c>
      <c r="P53" s="5">
        <f>IF(B53="","",ROUND(F53*G53,0))</f>
      </c>
      <c r="Q53" s="5">
        <f>IF(B53="","",IF(NOT(ISNUMBER(E53)),"",IF(E53&gt;=FYStart,F53,I53)))</f>
      </c>
      <c r="R53" s="4">
        <f>IF(B53="","",IF(NOT(ISNUMBER(E53)),"",MAX(0,MIN(IF(L53="",FYEnd,L53),FYEnd)-MAX(E53,FYStart)+1)))</f>
      </c>
      <c r="S53" s="7">
        <f>IF(B53="","",IF(O53="Y",1,IF(K53="",1,CHOOSE(K53,1,1.5,2))))</f>
      </c>
      <c r="T53">
        <f>IF(B53="","",IF(OR(N53="?",NOT(ISNUMBER(E53))),"?",IF(EDATE(E53,12*N53)&lt;=FYStart,"Y","N")))</f>
      </c>
      <c r="U53" s="5">
        <f>IF(B53="","",IF(OR(N53="?",N53=0,NOT(ISNUMBER(R53))),"",IF(OR(T53="Y",Q53&lt;=P53),0,ROUND(MIN(Q53-P53,IF(H53="WDV",Q53*(1-(P53/F53)^(1/N53))*R53/FYDays*S53,(F53-P53)/N53*R53/FYDays*S53)),0))))</f>
      </c>
      <c r="V53" s="5">
        <f>IF(B53="","",IF(NOT(ISNUMBER(U53)),"",IF(L53&lt;&gt;"",0,Q53-U53)))</f>
      </c>
      <c r="W53">
        <f>IF(B53="","",IF(E53="","Date capitalised missing",IF(AND(L53&lt;&gt;"",L53&lt;FYStart),"Disposed before FY start — delete this row",IF(AND(E53&lt;FYStart,I53=""),"Opening net block missing",IF(E53&lt;DATE(2014,4,1),"Pre-1 Apr 2014 asset — Schedule II transition: verify with your CA",IF(N53="?","Class not found on Lives sheet",IF(COUNTIF(Rates!$A$2:$A$14,D53)=0,"Block not found on Rates sheet — excluded from the tax computation","")))))))</f>
      </c>
    </row>
    <row r="54">
      <c r="A54" s="4">
        <f>IF(B54="","",ROW()-7)</f>
      </c>
      <c r="N54" s="4">
        <f>IF(B54="","",IF(J54&lt;&gt;"",J54,IFERROR(VLOOKUP(C54,Lives!$A$2:$C$28,2,FALSE),"?")))</f>
      </c>
      <c r="O54">
        <f>IF(B54="","",IFERROR(VLOOKUP(C54,Lives!$A$2:$C$28,3,FALSE),"?"))</f>
      </c>
      <c r="P54" s="5">
        <f>IF(B54="","",ROUND(F54*G54,0))</f>
      </c>
      <c r="Q54" s="5">
        <f>IF(B54="","",IF(NOT(ISNUMBER(E54)),"",IF(E54&gt;=FYStart,F54,I54)))</f>
      </c>
      <c r="R54" s="4">
        <f>IF(B54="","",IF(NOT(ISNUMBER(E54)),"",MAX(0,MIN(IF(L54="",FYEnd,L54),FYEnd)-MAX(E54,FYStart)+1)))</f>
      </c>
      <c r="S54" s="7">
        <f>IF(B54="","",IF(O54="Y",1,IF(K54="",1,CHOOSE(K54,1,1.5,2))))</f>
      </c>
      <c r="T54">
        <f>IF(B54="","",IF(OR(N54="?",NOT(ISNUMBER(E54))),"?",IF(EDATE(E54,12*N54)&lt;=FYStart,"Y","N")))</f>
      </c>
      <c r="U54" s="5">
        <f>IF(B54="","",IF(OR(N54="?",N54=0,NOT(ISNUMBER(R54))),"",IF(OR(T54="Y",Q54&lt;=P54),0,ROUND(MIN(Q54-P54,IF(H54="WDV",Q54*(1-(P54/F54)^(1/N54))*R54/FYDays*S54,(F54-P54)/N54*R54/FYDays*S54)),0))))</f>
      </c>
      <c r="V54" s="5">
        <f>IF(B54="","",IF(NOT(ISNUMBER(U54)),"",IF(L54&lt;&gt;"",0,Q54-U54)))</f>
      </c>
      <c r="W54">
        <f>IF(B54="","",IF(E54="","Date capitalised missing",IF(AND(L54&lt;&gt;"",L54&lt;FYStart),"Disposed before FY start — delete this row",IF(AND(E54&lt;FYStart,I54=""),"Opening net block missing",IF(E54&lt;DATE(2014,4,1),"Pre-1 Apr 2014 asset — Schedule II transition: verify with your CA",IF(N54="?","Class not found on Lives sheet",IF(COUNTIF(Rates!$A$2:$A$14,D54)=0,"Block not found on Rates sheet — excluded from the tax computation","")))))))</f>
      </c>
    </row>
    <row r="55">
      <c r="A55" s="4">
        <f>IF(B55="","",ROW()-7)</f>
      </c>
      <c r="N55" s="4">
        <f>IF(B55="","",IF(J55&lt;&gt;"",J55,IFERROR(VLOOKUP(C55,Lives!$A$2:$C$28,2,FALSE),"?")))</f>
      </c>
      <c r="O55">
        <f>IF(B55="","",IFERROR(VLOOKUP(C55,Lives!$A$2:$C$28,3,FALSE),"?"))</f>
      </c>
      <c r="P55" s="5">
        <f>IF(B55="","",ROUND(F55*G55,0))</f>
      </c>
      <c r="Q55" s="5">
        <f>IF(B55="","",IF(NOT(ISNUMBER(E55)),"",IF(E55&gt;=FYStart,F55,I55)))</f>
      </c>
      <c r="R55" s="4">
        <f>IF(B55="","",IF(NOT(ISNUMBER(E55)),"",MAX(0,MIN(IF(L55="",FYEnd,L55),FYEnd)-MAX(E55,FYStart)+1)))</f>
      </c>
      <c r="S55" s="7">
        <f>IF(B55="","",IF(O55="Y",1,IF(K55="",1,CHOOSE(K55,1,1.5,2))))</f>
      </c>
      <c r="T55">
        <f>IF(B55="","",IF(OR(N55="?",NOT(ISNUMBER(E55))),"?",IF(EDATE(E55,12*N55)&lt;=FYStart,"Y","N")))</f>
      </c>
      <c r="U55" s="5">
        <f>IF(B55="","",IF(OR(N55="?",N55=0,NOT(ISNUMBER(R55))),"",IF(OR(T55="Y",Q55&lt;=P55),0,ROUND(MIN(Q55-P55,IF(H55="WDV",Q55*(1-(P55/F55)^(1/N55))*R55/FYDays*S55,(F55-P55)/N55*R55/FYDays*S55)),0))))</f>
      </c>
      <c r="V55" s="5">
        <f>IF(B55="","",IF(NOT(ISNUMBER(U55)),"",IF(L55&lt;&gt;"",0,Q55-U55)))</f>
      </c>
      <c r="W55">
        <f>IF(B55="","",IF(E55="","Date capitalised missing",IF(AND(L55&lt;&gt;"",L55&lt;FYStart),"Disposed before FY start — delete this row",IF(AND(E55&lt;FYStart,I55=""),"Opening net block missing",IF(E55&lt;DATE(2014,4,1),"Pre-1 Apr 2014 asset — Schedule II transition: verify with your CA",IF(N55="?","Class not found on Lives sheet",IF(COUNTIF(Rates!$A$2:$A$14,D55)=0,"Block not found on Rates sheet — excluded from the tax computation","")))))))</f>
      </c>
    </row>
    <row r="56">
      <c r="A56" s="4">
        <f>IF(B56="","",ROW()-7)</f>
      </c>
      <c r="N56" s="4">
        <f>IF(B56="","",IF(J56&lt;&gt;"",J56,IFERROR(VLOOKUP(C56,Lives!$A$2:$C$28,2,FALSE),"?")))</f>
      </c>
      <c r="O56">
        <f>IF(B56="","",IFERROR(VLOOKUP(C56,Lives!$A$2:$C$28,3,FALSE),"?"))</f>
      </c>
      <c r="P56" s="5">
        <f>IF(B56="","",ROUND(F56*G56,0))</f>
      </c>
      <c r="Q56" s="5">
        <f>IF(B56="","",IF(NOT(ISNUMBER(E56)),"",IF(E56&gt;=FYStart,F56,I56)))</f>
      </c>
      <c r="R56" s="4">
        <f>IF(B56="","",IF(NOT(ISNUMBER(E56)),"",MAX(0,MIN(IF(L56="",FYEnd,L56),FYEnd)-MAX(E56,FYStart)+1)))</f>
      </c>
      <c r="S56" s="7">
        <f>IF(B56="","",IF(O56="Y",1,IF(K56="",1,CHOOSE(K56,1,1.5,2))))</f>
      </c>
      <c r="T56">
        <f>IF(B56="","",IF(OR(N56="?",NOT(ISNUMBER(E56))),"?",IF(EDATE(E56,12*N56)&lt;=FYStart,"Y","N")))</f>
      </c>
      <c r="U56" s="5">
        <f>IF(B56="","",IF(OR(N56="?",N56=0,NOT(ISNUMBER(R56))),"",IF(OR(T56="Y",Q56&lt;=P56),0,ROUND(MIN(Q56-P56,IF(H56="WDV",Q56*(1-(P56/F56)^(1/N56))*R56/FYDays*S56,(F56-P56)/N56*R56/FYDays*S56)),0))))</f>
      </c>
      <c r="V56" s="5">
        <f>IF(B56="","",IF(NOT(ISNUMBER(U56)),"",IF(L56&lt;&gt;"",0,Q56-U56)))</f>
      </c>
      <c r="W56">
        <f>IF(B56="","",IF(E56="","Date capitalised missing",IF(AND(L56&lt;&gt;"",L56&lt;FYStart),"Disposed before FY start — delete this row",IF(AND(E56&lt;FYStart,I56=""),"Opening net block missing",IF(E56&lt;DATE(2014,4,1),"Pre-1 Apr 2014 asset — Schedule II transition: verify with your CA",IF(N56="?","Class not found on Lives sheet",IF(COUNTIF(Rates!$A$2:$A$14,D56)=0,"Block not found on Rates sheet — excluded from the tax computation","")))))))</f>
      </c>
    </row>
    <row r="57">
      <c r="A57" s="4">
        <f>IF(B57="","",ROW()-7)</f>
      </c>
      <c r="N57" s="4">
        <f>IF(B57="","",IF(J57&lt;&gt;"",J57,IFERROR(VLOOKUP(C57,Lives!$A$2:$C$28,2,FALSE),"?")))</f>
      </c>
      <c r="O57">
        <f>IF(B57="","",IFERROR(VLOOKUP(C57,Lives!$A$2:$C$28,3,FALSE),"?"))</f>
      </c>
      <c r="P57" s="5">
        <f>IF(B57="","",ROUND(F57*G57,0))</f>
      </c>
      <c r="Q57" s="5">
        <f>IF(B57="","",IF(NOT(ISNUMBER(E57)),"",IF(E57&gt;=FYStart,F57,I57)))</f>
      </c>
      <c r="R57" s="4">
        <f>IF(B57="","",IF(NOT(ISNUMBER(E57)),"",MAX(0,MIN(IF(L57="",FYEnd,L57),FYEnd)-MAX(E57,FYStart)+1)))</f>
      </c>
      <c r="S57" s="7">
        <f>IF(B57="","",IF(O57="Y",1,IF(K57="",1,CHOOSE(K57,1,1.5,2))))</f>
      </c>
      <c r="T57">
        <f>IF(B57="","",IF(OR(N57="?",NOT(ISNUMBER(E57))),"?",IF(EDATE(E57,12*N57)&lt;=FYStart,"Y","N")))</f>
      </c>
      <c r="U57" s="5">
        <f>IF(B57="","",IF(OR(N57="?",N57=0,NOT(ISNUMBER(R57))),"",IF(OR(T57="Y",Q57&lt;=P57),0,ROUND(MIN(Q57-P57,IF(H57="WDV",Q57*(1-(P57/F57)^(1/N57))*R57/FYDays*S57,(F57-P57)/N57*R57/FYDays*S57)),0))))</f>
      </c>
      <c r="V57" s="5">
        <f>IF(B57="","",IF(NOT(ISNUMBER(U57)),"",IF(L57&lt;&gt;"",0,Q57-U57)))</f>
      </c>
      <c r="W57">
        <f>IF(B57="","",IF(E57="","Date capitalised missing",IF(AND(L57&lt;&gt;"",L57&lt;FYStart),"Disposed before FY start — delete this row",IF(AND(E57&lt;FYStart,I57=""),"Opening net block missing",IF(E57&lt;DATE(2014,4,1),"Pre-1 Apr 2014 asset — Schedule II transition: verify with your CA",IF(N57="?","Class not found on Lives sheet",IF(COUNTIF(Rates!$A$2:$A$14,D57)=0,"Block not found on Rates sheet — excluded from the tax computation","")))))))</f>
      </c>
    </row>
    <row r="58">
      <c r="A58" s="4">
        <f>IF(B58="","",ROW()-7)</f>
      </c>
      <c r="N58" s="4">
        <f>IF(B58="","",IF(J58&lt;&gt;"",J58,IFERROR(VLOOKUP(C58,Lives!$A$2:$C$28,2,FALSE),"?")))</f>
      </c>
      <c r="O58">
        <f>IF(B58="","",IFERROR(VLOOKUP(C58,Lives!$A$2:$C$28,3,FALSE),"?"))</f>
      </c>
      <c r="P58" s="5">
        <f>IF(B58="","",ROUND(F58*G58,0))</f>
      </c>
      <c r="Q58" s="5">
        <f>IF(B58="","",IF(NOT(ISNUMBER(E58)),"",IF(E58&gt;=FYStart,F58,I58)))</f>
      </c>
      <c r="R58" s="4">
        <f>IF(B58="","",IF(NOT(ISNUMBER(E58)),"",MAX(0,MIN(IF(L58="",FYEnd,L58),FYEnd)-MAX(E58,FYStart)+1)))</f>
      </c>
      <c r="S58" s="7">
        <f>IF(B58="","",IF(O58="Y",1,IF(K58="",1,CHOOSE(K58,1,1.5,2))))</f>
      </c>
      <c r="T58">
        <f>IF(B58="","",IF(OR(N58="?",NOT(ISNUMBER(E58))),"?",IF(EDATE(E58,12*N58)&lt;=FYStart,"Y","N")))</f>
      </c>
      <c r="U58" s="5">
        <f>IF(B58="","",IF(OR(N58="?",N58=0,NOT(ISNUMBER(R58))),"",IF(OR(T58="Y",Q58&lt;=P58),0,ROUND(MIN(Q58-P58,IF(H58="WDV",Q58*(1-(P58/F58)^(1/N58))*R58/FYDays*S58,(F58-P58)/N58*R58/FYDays*S58)),0))))</f>
      </c>
      <c r="V58" s="5">
        <f>IF(B58="","",IF(NOT(ISNUMBER(U58)),"",IF(L58&lt;&gt;"",0,Q58-U58)))</f>
      </c>
      <c r="W58">
        <f>IF(B58="","",IF(E58="","Date capitalised missing",IF(AND(L58&lt;&gt;"",L58&lt;FYStart),"Disposed before FY start — delete this row",IF(AND(E58&lt;FYStart,I58=""),"Opening net block missing",IF(E58&lt;DATE(2014,4,1),"Pre-1 Apr 2014 asset — Schedule II transition: verify with your CA",IF(N58="?","Class not found on Lives sheet",IF(COUNTIF(Rates!$A$2:$A$14,D58)=0,"Block not found on Rates sheet — excluded from the tax computation","")))))))</f>
      </c>
    </row>
    <row r="59">
      <c r="A59" s="4">
        <f>IF(B59="","",ROW()-7)</f>
      </c>
      <c r="N59" s="4">
        <f>IF(B59="","",IF(J59&lt;&gt;"",J59,IFERROR(VLOOKUP(C59,Lives!$A$2:$C$28,2,FALSE),"?")))</f>
      </c>
      <c r="O59">
        <f>IF(B59="","",IFERROR(VLOOKUP(C59,Lives!$A$2:$C$28,3,FALSE),"?"))</f>
      </c>
      <c r="P59" s="5">
        <f>IF(B59="","",ROUND(F59*G59,0))</f>
      </c>
      <c r="Q59" s="5">
        <f>IF(B59="","",IF(NOT(ISNUMBER(E59)),"",IF(E59&gt;=FYStart,F59,I59)))</f>
      </c>
      <c r="R59" s="4">
        <f>IF(B59="","",IF(NOT(ISNUMBER(E59)),"",MAX(0,MIN(IF(L59="",FYEnd,L59),FYEnd)-MAX(E59,FYStart)+1)))</f>
      </c>
      <c r="S59" s="7">
        <f>IF(B59="","",IF(O59="Y",1,IF(K59="",1,CHOOSE(K59,1,1.5,2))))</f>
      </c>
      <c r="T59">
        <f>IF(B59="","",IF(OR(N59="?",NOT(ISNUMBER(E59))),"?",IF(EDATE(E59,12*N59)&lt;=FYStart,"Y","N")))</f>
      </c>
      <c r="U59" s="5">
        <f>IF(B59="","",IF(OR(N59="?",N59=0,NOT(ISNUMBER(R59))),"",IF(OR(T59="Y",Q59&lt;=P59),0,ROUND(MIN(Q59-P59,IF(H59="WDV",Q59*(1-(P59/F59)^(1/N59))*R59/FYDays*S59,(F59-P59)/N59*R59/FYDays*S59)),0))))</f>
      </c>
      <c r="V59" s="5">
        <f>IF(B59="","",IF(NOT(ISNUMBER(U59)),"",IF(L59&lt;&gt;"",0,Q59-U59)))</f>
      </c>
      <c r="W59">
        <f>IF(B59="","",IF(E59="","Date capitalised missing",IF(AND(L59&lt;&gt;"",L59&lt;FYStart),"Disposed before FY start — delete this row",IF(AND(E59&lt;FYStart,I59=""),"Opening net block missing",IF(E59&lt;DATE(2014,4,1),"Pre-1 Apr 2014 asset — Schedule II transition: verify with your CA",IF(N59="?","Class not found on Lives sheet",IF(COUNTIF(Rates!$A$2:$A$14,D59)=0,"Block not found on Rates sheet — excluded from the tax computation","")))))))</f>
      </c>
    </row>
    <row r="60">
      <c r="A60" s="4">
        <f>IF(B60="","",ROW()-7)</f>
      </c>
      <c r="N60" s="4">
        <f>IF(B60="","",IF(J60&lt;&gt;"",J60,IFERROR(VLOOKUP(C60,Lives!$A$2:$C$28,2,FALSE),"?")))</f>
      </c>
      <c r="O60">
        <f>IF(B60="","",IFERROR(VLOOKUP(C60,Lives!$A$2:$C$28,3,FALSE),"?"))</f>
      </c>
      <c r="P60" s="5">
        <f>IF(B60="","",ROUND(F60*G60,0))</f>
      </c>
      <c r="Q60" s="5">
        <f>IF(B60="","",IF(NOT(ISNUMBER(E60)),"",IF(E60&gt;=FYStart,F60,I60)))</f>
      </c>
      <c r="R60" s="4">
        <f>IF(B60="","",IF(NOT(ISNUMBER(E60)),"",MAX(0,MIN(IF(L60="",FYEnd,L60),FYEnd)-MAX(E60,FYStart)+1)))</f>
      </c>
      <c r="S60" s="7">
        <f>IF(B60="","",IF(O60="Y",1,IF(K60="",1,CHOOSE(K60,1,1.5,2))))</f>
      </c>
      <c r="T60">
        <f>IF(B60="","",IF(OR(N60="?",NOT(ISNUMBER(E60))),"?",IF(EDATE(E60,12*N60)&lt;=FYStart,"Y","N")))</f>
      </c>
      <c r="U60" s="5">
        <f>IF(B60="","",IF(OR(N60="?",N60=0,NOT(ISNUMBER(R60))),"",IF(OR(T60="Y",Q60&lt;=P60),0,ROUND(MIN(Q60-P60,IF(H60="WDV",Q60*(1-(P60/F60)^(1/N60))*R60/FYDays*S60,(F60-P60)/N60*R60/FYDays*S60)),0))))</f>
      </c>
      <c r="V60" s="5">
        <f>IF(B60="","",IF(NOT(ISNUMBER(U60)),"",IF(L60&lt;&gt;"",0,Q60-U60)))</f>
      </c>
      <c r="W60">
        <f>IF(B60="","",IF(E60="","Date capitalised missing",IF(AND(L60&lt;&gt;"",L60&lt;FYStart),"Disposed before FY start — delete this row",IF(AND(E60&lt;FYStart,I60=""),"Opening net block missing",IF(E60&lt;DATE(2014,4,1),"Pre-1 Apr 2014 asset — Schedule II transition: verify with your CA",IF(N60="?","Class not found on Lives sheet",IF(COUNTIF(Rates!$A$2:$A$14,D60)=0,"Block not found on Rates sheet — excluded from the tax computation","")))))))</f>
      </c>
    </row>
    <row r="61">
      <c r="A61" s="4">
        <f>IF(B61="","",ROW()-7)</f>
      </c>
      <c r="N61" s="4">
        <f>IF(B61="","",IF(J61&lt;&gt;"",J61,IFERROR(VLOOKUP(C61,Lives!$A$2:$C$28,2,FALSE),"?")))</f>
      </c>
      <c r="O61">
        <f>IF(B61="","",IFERROR(VLOOKUP(C61,Lives!$A$2:$C$28,3,FALSE),"?"))</f>
      </c>
      <c r="P61" s="5">
        <f>IF(B61="","",ROUND(F61*G61,0))</f>
      </c>
      <c r="Q61" s="5">
        <f>IF(B61="","",IF(NOT(ISNUMBER(E61)),"",IF(E61&gt;=FYStart,F61,I61)))</f>
      </c>
      <c r="R61" s="4">
        <f>IF(B61="","",IF(NOT(ISNUMBER(E61)),"",MAX(0,MIN(IF(L61="",FYEnd,L61),FYEnd)-MAX(E61,FYStart)+1)))</f>
      </c>
      <c r="S61" s="7">
        <f>IF(B61="","",IF(O61="Y",1,IF(K61="",1,CHOOSE(K61,1,1.5,2))))</f>
      </c>
      <c r="T61">
        <f>IF(B61="","",IF(OR(N61="?",NOT(ISNUMBER(E61))),"?",IF(EDATE(E61,12*N61)&lt;=FYStart,"Y","N")))</f>
      </c>
      <c r="U61" s="5">
        <f>IF(B61="","",IF(OR(N61="?",N61=0,NOT(ISNUMBER(R61))),"",IF(OR(T61="Y",Q61&lt;=P61),0,ROUND(MIN(Q61-P61,IF(H61="WDV",Q61*(1-(P61/F61)^(1/N61))*R61/FYDays*S61,(F61-P61)/N61*R61/FYDays*S61)),0))))</f>
      </c>
      <c r="V61" s="5">
        <f>IF(B61="","",IF(NOT(ISNUMBER(U61)),"",IF(L61&lt;&gt;"",0,Q61-U61)))</f>
      </c>
      <c r="W61">
        <f>IF(B61="","",IF(E61="","Date capitalised missing",IF(AND(L61&lt;&gt;"",L61&lt;FYStart),"Disposed before FY start — delete this row",IF(AND(E61&lt;FYStart,I61=""),"Opening net block missing",IF(E61&lt;DATE(2014,4,1),"Pre-1 Apr 2014 asset — Schedule II transition: verify with your CA",IF(N61="?","Class not found on Lives sheet",IF(COUNTIF(Rates!$A$2:$A$14,D61)=0,"Block not found on Rates sheet — excluded from the tax computation","")))))))</f>
      </c>
    </row>
    <row r="62">
      <c r="A62" s="4">
        <f>IF(B62="","",ROW()-7)</f>
      </c>
      <c r="N62" s="4">
        <f>IF(B62="","",IF(J62&lt;&gt;"",J62,IFERROR(VLOOKUP(C62,Lives!$A$2:$C$28,2,FALSE),"?")))</f>
      </c>
      <c r="O62">
        <f>IF(B62="","",IFERROR(VLOOKUP(C62,Lives!$A$2:$C$28,3,FALSE),"?"))</f>
      </c>
      <c r="P62" s="5">
        <f>IF(B62="","",ROUND(F62*G62,0))</f>
      </c>
      <c r="Q62" s="5">
        <f>IF(B62="","",IF(NOT(ISNUMBER(E62)),"",IF(E62&gt;=FYStart,F62,I62)))</f>
      </c>
      <c r="R62" s="4">
        <f>IF(B62="","",IF(NOT(ISNUMBER(E62)),"",MAX(0,MIN(IF(L62="",FYEnd,L62),FYEnd)-MAX(E62,FYStart)+1)))</f>
      </c>
      <c r="S62" s="7">
        <f>IF(B62="","",IF(O62="Y",1,IF(K62="",1,CHOOSE(K62,1,1.5,2))))</f>
      </c>
      <c r="T62">
        <f>IF(B62="","",IF(OR(N62="?",NOT(ISNUMBER(E62))),"?",IF(EDATE(E62,12*N62)&lt;=FYStart,"Y","N")))</f>
      </c>
      <c r="U62" s="5">
        <f>IF(B62="","",IF(OR(N62="?",N62=0,NOT(ISNUMBER(R62))),"",IF(OR(T62="Y",Q62&lt;=P62),0,ROUND(MIN(Q62-P62,IF(H62="WDV",Q62*(1-(P62/F62)^(1/N62))*R62/FYDays*S62,(F62-P62)/N62*R62/FYDays*S62)),0))))</f>
      </c>
      <c r="V62" s="5">
        <f>IF(B62="","",IF(NOT(ISNUMBER(U62)),"",IF(L62&lt;&gt;"",0,Q62-U62)))</f>
      </c>
      <c r="W62">
        <f>IF(B62="","",IF(E62="","Date capitalised missing",IF(AND(L62&lt;&gt;"",L62&lt;FYStart),"Disposed before FY start — delete this row",IF(AND(E62&lt;FYStart,I62=""),"Opening net block missing",IF(E62&lt;DATE(2014,4,1),"Pre-1 Apr 2014 asset — Schedule II transition: verify with your CA",IF(N62="?","Class not found on Lives sheet",IF(COUNTIF(Rates!$A$2:$A$14,D62)=0,"Block not found on Rates sheet — excluded from the tax computation","")))))))</f>
      </c>
    </row>
    <row r="63">
      <c r="A63" s="4">
        <f>IF(B63="","",ROW()-7)</f>
      </c>
      <c r="N63" s="4">
        <f>IF(B63="","",IF(J63&lt;&gt;"",J63,IFERROR(VLOOKUP(C63,Lives!$A$2:$C$28,2,FALSE),"?")))</f>
      </c>
      <c r="O63">
        <f>IF(B63="","",IFERROR(VLOOKUP(C63,Lives!$A$2:$C$28,3,FALSE),"?"))</f>
      </c>
      <c r="P63" s="5">
        <f>IF(B63="","",ROUND(F63*G63,0))</f>
      </c>
      <c r="Q63" s="5">
        <f>IF(B63="","",IF(NOT(ISNUMBER(E63)),"",IF(E63&gt;=FYStart,F63,I63)))</f>
      </c>
      <c r="R63" s="4">
        <f>IF(B63="","",IF(NOT(ISNUMBER(E63)),"",MAX(0,MIN(IF(L63="",FYEnd,L63),FYEnd)-MAX(E63,FYStart)+1)))</f>
      </c>
      <c r="S63" s="7">
        <f>IF(B63="","",IF(O63="Y",1,IF(K63="",1,CHOOSE(K63,1,1.5,2))))</f>
      </c>
      <c r="T63">
        <f>IF(B63="","",IF(OR(N63="?",NOT(ISNUMBER(E63))),"?",IF(EDATE(E63,12*N63)&lt;=FYStart,"Y","N")))</f>
      </c>
      <c r="U63" s="5">
        <f>IF(B63="","",IF(OR(N63="?",N63=0,NOT(ISNUMBER(R63))),"",IF(OR(T63="Y",Q63&lt;=P63),0,ROUND(MIN(Q63-P63,IF(H63="WDV",Q63*(1-(P63/F63)^(1/N63))*R63/FYDays*S63,(F63-P63)/N63*R63/FYDays*S63)),0))))</f>
      </c>
      <c r="V63" s="5">
        <f>IF(B63="","",IF(NOT(ISNUMBER(U63)),"",IF(L63&lt;&gt;"",0,Q63-U63)))</f>
      </c>
      <c r="W63">
        <f>IF(B63="","",IF(E63="","Date capitalised missing",IF(AND(L63&lt;&gt;"",L63&lt;FYStart),"Disposed before FY start — delete this row",IF(AND(E63&lt;FYStart,I63=""),"Opening net block missing",IF(E63&lt;DATE(2014,4,1),"Pre-1 Apr 2014 asset — Schedule II transition: verify with your CA",IF(N63="?","Class not found on Lives sheet",IF(COUNTIF(Rates!$A$2:$A$14,D63)=0,"Block not found on Rates sheet — excluded from the tax computation","")))))))</f>
      </c>
    </row>
    <row r="64">
      <c r="A64" s="4">
        <f>IF(B64="","",ROW()-7)</f>
      </c>
      <c r="N64" s="4">
        <f>IF(B64="","",IF(J64&lt;&gt;"",J64,IFERROR(VLOOKUP(C64,Lives!$A$2:$C$28,2,FALSE),"?")))</f>
      </c>
      <c r="O64">
        <f>IF(B64="","",IFERROR(VLOOKUP(C64,Lives!$A$2:$C$28,3,FALSE),"?"))</f>
      </c>
      <c r="P64" s="5">
        <f>IF(B64="","",ROUND(F64*G64,0))</f>
      </c>
      <c r="Q64" s="5">
        <f>IF(B64="","",IF(NOT(ISNUMBER(E64)),"",IF(E64&gt;=FYStart,F64,I64)))</f>
      </c>
      <c r="R64" s="4">
        <f>IF(B64="","",IF(NOT(ISNUMBER(E64)),"",MAX(0,MIN(IF(L64="",FYEnd,L64),FYEnd)-MAX(E64,FYStart)+1)))</f>
      </c>
      <c r="S64" s="7">
        <f>IF(B64="","",IF(O64="Y",1,IF(K64="",1,CHOOSE(K64,1,1.5,2))))</f>
      </c>
      <c r="T64">
        <f>IF(B64="","",IF(OR(N64="?",NOT(ISNUMBER(E64))),"?",IF(EDATE(E64,12*N64)&lt;=FYStart,"Y","N")))</f>
      </c>
      <c r="U64" s="5">
        <f>IF(B64="","",IF(OR(N64="?",N64=0,NOT(ISNUMBER(R64))),"",IF(OR(T64="Y",Q64&lt;=P64),0,ROUND(MIN(Q64-P64,IF(H64="WDV",Q64*(1-(P64/F64)^(1/N64))*R64/FYDays*S64,(F64-P64)/N64*R64/FYDays*S64)),0))))</f>
      </c>
      <c r="V64" s="5">
        <f>IF(B64="","",IF(NOT(ISNUMBER(U64)),"",IF(L64&lt;&gt;"",0,Q64-U64)))</f>
      </c>
      <c r="W64">
        <f>IF(B64="","",IF(E64="","Date capitalised missing",IF(AND(L64&lt;&gt;"",L64&lt;FYStart),"Disposed before FY start — delete this row",IF(AND(E64&lt;FYStart,I64=""),"Opening net block missing",IF(E64&lt;DATE(2014,4,1),"Pre-1 Apr 2014 asset — Schedule II transition: verify with your CA",IF(N64="?","Class not found on Lives sheet",IF(COUNTIF(Rates!$A$2:$A$14,D64)=0,"Block not found on Rates sheet — excluded from the tax computation","")))))))</f>
      </c>
    </row>
    <row r="65">
      <c r="A65" s="4">
        <f>IF(B65="","",ROW()-7)</f>
      </c>
      <c r="N65" s="4">
        <f>IF(B65="","",IF(J65&lt;&gt;"",J65,IFERROR(VLOOKUP(C65,Lives!$A$2:$C$28,2,FALSE),"?")))</f>
      </c>
      <c r="O65">
        <f>IF(B65="","",IFERROR(VLOOKUP(C65,Lives!$A$2:$C$28,3,FALSE),"?"))</f>
      </c>
      <c r="P65" s="5">
        <f>IF(B65="","",ROUND(F65*G65,0))</f>
      </c>
      <c r="Q65" s="5">
        <f>IF(B65="","",IF(NOT(ISNUMBER(E65)),"",IF(E65&gt;=FYStart,F65,I65)))</f>
      </c>
      <c r="R65" s="4">
        <f>IF(B65="","",IF(NOT(ISNUMBER(E65)),"",MAX(0,MIN(IF(L65="",FYEnd,L65),FYEnd)-MAX(E65,FYStart)+1)))</f>
      </c>
      <c r="S65" s="7">
        <f>IF(B65="","",IF(O65="Y",1,IF(K65="",1,CHOOSE(K65,1,1.5,2))))</f>
      </c>
      <c r="T65">
        <f>IF(B65="","",IF(OR(N65="?",NOT(ISNUMBER(E65))),"?",IF(EDATE(E65,12*N65)&lt;=FYStart,"Y","N")))</f>
      </c>
      <c r="U65" s="5">
        <f>IF(B65="","",IF(OR(N65="?",N65=0,NOT(ISNUMBER(R65))),"",IF(OR(T65="Y",Q65&lt;=P65),0,ROUND(MIN(Q65-P65,IF(H65="WDV",Q65*(1-(P65/F65)^(1/N65))*R65/FYDays*S65,(F65-P65)/N65*R65/FYDays*S65)),0))))</f>
      </c>
      <c r="V65" s="5">
        <f>IF(B65="","",IF(NOT(ISNUMBER(U65)),"",IF(L65&lt;&gt;"",0,Q65-U65)))</f>
      </c>
      <c r="W65">
        <f>IF(B65="","",IF(E65="","Date capitalised missing",IF(AND(L65&lt;&gt;"",L65&lt;FYStart),"Disposed before FY start — delete this row",IF(AND(E65&lt;FYStart,I65=""),"Opening net block missing",IF(E65&lt;DATE(2014,4,1),"Pre-1 Apr 2014 asset — Schedule II transition: verify with your CA",IF(N65="?","Class not found on Lives sheet",IF(COUNTIF(Rates!$A$2:$A$14,D65)=0,"Block not found on Rates sheet — excluded from the tax computation","")))))))</f>
      </c>
    </row>
    <row r="66">
      <c r="A66" s="4">
        <f>IF(B66="","",ROW()-7)</f>
      </c>
      <c r="N66" s="4">
        <f>IF(B66="","",IF(J66&lt;&gt;"",J66,IFERROR(VLOOKUP(C66,Lives!$A$2:$C$28,2,FALSE),"?")))</f>
      </c>
      <c r="O66">
        <f>IF(B66="","",IFERROR(VLOOKUP(C66,Lives!$A$2:$C$28,3,FALSE),"?"))</f>
      </c>
      <c r="P66" s="5">
        <f>IF(B66="","",ROUND(F66*G66,0))</f>
      </c>
      <c r="Q66" s="5">
        <f>IF(B66="","",IF(NOT(ISNUMBER(E66)),"",IF(E66&gt;=FYStart,F66,I66)))</f>
      </c>
      <c r="R66" s="4">
        <f>IF(B66="","",IF(NOT(ISNUMBER(E66)),"",MAX(0,MIN(IF(L66="",FYEnd,L66),FYEnd)-MAX(E66,FYStart)+1)))</f>
      </c>
      <c r="S66" s="7">
        <f>IF(B66="","",IF(O66="Y",1,IF(K66="",1,CHOOSE(K66,1,1.5,2))))</f>
      </c>
      <c r="T66">
        <f>IF(B66="","",IF(OR(N66="?",NOT(ISNUMBER(E66))),"?",IF(EDATE(E66,12*N66)&lt;=FYStart,"Y","N")))</f>
      </c>
      <c r="U66" s="5">
        <f>IF(B66="","",IF(OR(N66="?",N66=0,NOT(ISNUMBER(R66))),"",IF(OR(T66="Y",Q66&lt;=P66),0,ROUND(MIN(Q66-P66,IF(H66="WDV",Q66*(1-(P66/F66)^(1/N66))*R66/FYDays*S66,(F66-P66)/N66*R66/FYDays*S66)),0))))</f>
      </c>
      <c r="V66" s="5">
        <f>IF(B66="","",IF(NOT(ISNUMBER(U66)),"",IF(L66&lt;&gt;"",0,Q66-U66)))</f>
      </c>
      <c r="W66">
        <f>IF(B66="","",IF(E66="","Date capitalised missing",IF(AND(L66&lt;&gt;"",L66&lt;FYStart),"Disposed before FY start — delete this row",IF(AND(E66&lt;FYStart,I66=""),"Opening net block missing",IF(E66&lt;DATE(2014,4,1),"Pre-1 Apr 2014 asset — Schedule II transition: verify with your CA",IF(N66="?","Class not found on Lives sheet",IF(COUNTIF(Rates!$A$2:$A$14,D66)=0,"Block not found on Rates sheet — excluded from the tax computation","")))))))</f>
      </c>
    </row>
    <row r="67">
      <c r="A67" s="4">
        <f>IF(B67="","",ROW()-7)</f>
      </c>
      <c r="N67" s="4">
        <f>IF(B67="","",IF(J67&lt;&gt;"",J67,IFERROR(VLOOKUP(C67,Lives!$A$2:$C$28,2,FALSE),"?")))</f>
      </c>
      <c r="O67">
        <f>IF(B67="","",IFERROR(VLOOKUP(C67,Lives!$A$2:$C$28,3,FALSE),"?"))</f>
      </c>
      <c r="P67" s="5">
        <f>IF(B67="","",ROUND(F67*G67,0))</f>
      </c>
      <c r="Q67" s="5">
        <f>IF(B67="","",IF(NOT(ISNUMBER(E67)),"",IF(E67&gt;=FYStart,F67,I67)))</f>
      </c>
      <c r="R67" s="4">
        <f>IF(B67="","",IF(NOT(ISNUMBER(E67)),"",MAX(0,MIN(IF(L67="",FYEnd,L67),FYEnd)-MAX(E67,FYStart)+1)))</f>
      </c>
      <c r="S67" s="7">
        <f>IF(B67="","",IF(O67="Y",1,IF(K67="",1,CHOOSE(K67,1,1.5,2))))</f>
      </c>
      <c r="T67">
        <f>IF(B67="","",IF(OR(N67="?",NOT(ISNUMBER(E67))),"?",IF(EDATE(E67,12*N67)&lt;=FYStart,"Y","N")))</f>
      </c>
      <c r="U67" s="5">
        <f>IF(B67="","",IF(OR(N67="?",N67=0,NOT(ISNUMBER(R67))),"",IF(OR(T67="Y",Q67&lt;=P67),0,ROUND(MIN(Q67-P67,IF(H67="WDV",Q67*(1-(P67/F67)^(1/N67))*R67/FYDays*S67,(F67-P67)/N67*R67/FYDays*S67)),0))))</f>
      </c>
      <c r="V67" s="5">
        <f>IF(B67="","",IF(NOT(ISNUMBER(U67)),"",IF(L67&lt;&gt;"",0,Q67-U67)))</f>
      </c>
      <c r="W67">
        <f>IF(B67="","",IF(E67="","Date capitalised missing",IF(AND(L67&lt;&gt;"",L67&lt;FYStart),"Disposed before FY start — delete this row",IF(AND(E67&lt;FYStart,I67=""),"Opening net block missing",IF(E67&lt;DATE(2014,4,1),"Pre-1 Apr 2014 asset — Schedule II transition: verify with your CA",IF(N67="?","Class not found on Lives sheet",IF(COUNTIF(Rates!$A$2:$A$14,D67)=0,"Block not found on Rates sheet — excluded from the tax computation","")))))))</f>
      </c>
    </row>
    <row r="68">
      <c r="A68" s="4">
        <f>IF(B68="","",ROW()-7)</f>
      </c>
      <c r="N68" s="4">
        <f>IF(B68="","",IF(J68&lt;&gt;"",J68,IFERROR(VLOOKUP(C68,Lives!$A$2:$C$28,2,FALSE),"?")))</f>
      </c>
      <c r="O68">
        <f>IF(B68="","",IFERROR(VLOOKUP(C68,Lives!$A$2:$C$28,3,FALSE),"?"))</f>
      </c>
      <c r="P68" s="5">
        <f>IF(B68="","",ROUND(F68*G68,0))</f>
      </c>
      <c r="Q68" s="5">
        <f>IF(B68="","",IF(NOT(ISNUMBER(E68)),"",IF(E68&gt;=FYStart,F68,I68)))</f>
      </c>
      <c r="R68" s="4">
        <f>IF(B68="","",IF(NOT(ISNUMBER(E68)),"",MAX(0,MIN(IF(L68="",FYEnd,L68),FYEnd)-MAX(E68,FYStart)+1)))</f>
      </c>
      <c r="S68" s="7">
        <f>IF(B68="","",IF(O68="Y",1,IF(K68="",1,CHOOSE(K68,1,1.5,2))))</f>
      </c>
      <c r="T68">
        <f>IF(B68="","",IF(OR(N68="?",NOT(ISNUMBER(E68))),"?",IF(EDATE(E68,12*N68)&lt;=FYStart,"Y","N")))</f>
      </c>
      <c r="U68" s="5">
        <f>IF(B68="","",IF(OR(N68="?",N68=0,NOT(ISNUMBER(R68))),"",IF(OR(T68="Y",Q68&lt;=P68),0,ROUND(MIN(Q68-P68,IF(H68="WDV",Q68*(1-(P68/F68)^(1/N68))*R68/FYDays*S68,(F68-P68)/N68*R68/FYDays*S68)),0))))</f>
      </c>
      <c r="V68" s="5">
        <f>IF(B68="","",IF(NOT(ISNUMBER(U68)),"",IF(L68&lt;&gt;"",0,Q68-U68)))</f>
      </c>
      <c r="W68">
        <f>IF(B68="","",IF(E68="","Date capitalised missing",IF(AND(L68&lt;&gt;"",L68&lt;FYStart),"Disposed before FY start — delete this row",IF(AND(E68&lt;FYStart,I68=""),"Opening net block missing",IF(E68&lt;DATE(2014,4,1),"Pre-1 Apr 2014 asset — Schedule II transition: verify with your CA",IF(N68="?","Class not found on Lives sheet",IF(COUNTIF(Rates!$A$2:$A$14,D68)=0,"Block not found on Rates sheet — excluded from the tax computation","")))))))</f>
      </c>
    </row>
    <row r="69">
      <c r="A69" s="4">
        <f>IF(B69="","",ROW()-7)</f>
      </c>
      <c r="N69" s="4">
        <f>IF(B69="","",IF(J69&lt;&gt;"",J69,IFERROR(VLOOKUP(C69,Lives!$A$2:$C$28,2,FALSE),"?")))</f>
      </c>
      <c r="O69">
        <f>IF(B69="","",IFERROR(VLOOKUP(C69,Lives!$A$2:$C$28,3,FALSE),"?"))</f>
      </c>
      <c r="P69" s="5">
        <f>IF(B69="","",ROUND(F69*G69,0))</f>
      </c>
      <c r="Q69" s="5">
        <f>IF(B69="","",IF(NOT(ISNUMBER(E69)),"",IF(E69&gt;=FYStart,F69,I69)))</f>
      </c>
      <c r="R69" s="4">
        <f>IF(B69="","",IF(NOT(ISNUMBER(E69)),"",MAX(0,MIN(IF(L69="",FYEnd,L69),FYEnd)-MAX(E69,FYStart)+1)))</f>
      </c>
      <c r="S69" s="7">
        <f>IF(B69="","",IF(O69="Y",1,IF(K69="",1,CHOOSE(K69,1,1.5,2))))</f>
      </c>
      <c r="T69">
        <f>IF(B69="","",IF(OR(N69="?",NOT(ISNUMBER(E69))),"?",IF(EDATE(E69,12*N69)&lt;=FYStart,"Y","N")))</f>
      </c>
      <c r="U69" s="5">
        <f>IF(B69="","",IF(OR(N69="?",N69=0,NOT(ISNUMBER(R69))),"",IF(OR(T69="Y",Q69&lt;=P69),0,ROUND(MIN(Q69-P69,IF(H69="WDV",Q69*(1-(P69/F69)^(1/N69))*R69/FYDays*S69,(F69-P69)/N69*R69/FYDays*S69)),0))))</f>
      </c>
      <c r="V69" s="5">
        <f>IF(B69="","",IF(NOT(ISNUMBER(U69)),"",IF(L69&lt;&gt;"",0,Q69-U69)))</f>
      </c>
      <c r="W69">
        <f>IF(B69="","",IF(E69="","Date capitalised missing",IF(AND(L69&lt;&gt;"",L69&lt;FYStart),"Disposed before FY start — delete this row",IF(AND(E69&lt;FYStart,I69=""),"Opening net block missing",IF(E69&lt;DATE(2014,4,1),"Pre-1 Apr 2014 asset — Schedule II transition: verify with your CA",IF(N69="?","Class not found on Lives sheet",IF(COUNTIF(Rates!$A$2:$A$14,D69)=0,"Block not found on Rates sheet — excluded from the tax computation","")))))))</f>
      </c>
    </row>
    <row r="70">
      <c r="A70" s="4">
        <f>IF(B70="","",ROW()-7)</f>
      </c>
      <c r="N70" s="4">
        <f>IF(B70="","",IF(J70&lt;&gt;"",J70,IFERROR(VLOOKUP(C70,Lives!$A$2:$C$28,2,FALSE),"?")))</f>
      </c>
      <c r="O70">
        <f>IF(B70="","",IFERROR(VLOOKUP(C70,Lives!$A$2:$C$28,3,FALSE),"?"))</f>
      </c>
      <c r="P70" s="5">
        <f>IF(B70="","",ROUND(F70*G70,0))</f>
      </c>
      <c r="Q70" s="5">
        <f>IF(B70="","",IF(NOT(ISNUMBER(E70)),"",IF(E70&gt;=FYStart,F70,I70)))</f>
      </c>
      <c r="R70" s="4">
        <f>IF(B70="","",IF(NOT(ISNUMBER(E70)),"",MAX(0,MIN(IF(L70="",FYEnd,L70),FYEnd)-MAX(E70,FYStart)+1)))</f>
      </c>
      <c r="S70" s="7">
        <f>IF(B70="","",IF(O70="Y",1,IF(K70="",1,CHOOSE(K70,1,1.5,2))))</f>
      </c>
      <c r="T70">
        <f>IF(B70="","",IF(OR(N70="?",NOT(ISNUMBER(E70))),"?",IF(EDATE(E70,12*N70)&lt;=FYStart,"Y","N")))</f>
      </c>
      <c r="U70" s="5">
        <f>IF(B70="","",IF(OR(N70="?",N70=0,NOT(ISNUMBER(R70))),"",IF(OR(T70="Y",Q70&lt;=P70),0,ROUND(MIN(Q70-P70,IF(H70="WDV",Q70*(1-(P70/F70)^(1/N70))*R70/FYDays*S70,(F70-P70)/N70*R70/FYDays*S70)),0))))</f>
      </c>
      <c r="V70" s="5">
        <f>IF(B70="","",IF(NOT(ISNUMBER(U70)),"",IF(L70&lt;&gt;"",0,Q70-U70)))</f>
      </c>
      <c r="W70">
        <f>IF(B70="","",IF(E70="","Date capitalised missing",IF(AND(L70&lt;&gt;"",L70&lt;FYStart),"Disposed before FY start — delete this row",IF(AND(E70&lt;FYStart,I70=""),"Opening net block missing",IF(E70&lt;DATE(2014,4,1),"Pre-1 Apr 2014 asset — Schedule II transition: verify with your CA",IF(N70="?","Class not found on Lives sheet",IF(COUNTIF(Rates!$A$2:$A$14,D70)=0,"Block not found on Rates sheet — excluded from the tax computation","")))))))</f>
      </c>
    </row>
    <row r="71">
      <c r="A71" s="4">
        <f>IF(B71="","",ROW()-7)</f>
      </c>
      <c r="N71" s="4">
        <f>IF(B71="","",IF(J71&lt;&gt;"",J71,IFERROR(VLOOKUP(C71,Lives!$A$2:$C$28,2,FALSE),"?")))</f>
      </c>
      <c r="O71">
        <f>IF(B71="","",IFERROR(VLOOKUP(C71,Lives!$A$2:$C$28,3,FALSE),"?"))</f>
      </c>
      <c r="P71" s="5">
        <f>IF(B71="","",ROUND(F71*G71,0))</f>
      </c>
      <c r="Q71" s="5">
        <f>IF(B71="","",IF(NOT(ISNUMBER(E71)),"",IF(E71&gt;=FYStart,F71,I71)))</f>
      </c>
      <c r="R71" s="4">
        <f>IF(B71="","",IF(NOT(ISNUMBER(E71)),"",MAX(0,MIN(IF(L71="",FYEnd,L71),FYEnd)-MAX(E71,FYStart)+1)))</f>
      </c>
      <c r="S71" s="7">
        <f>IF(B71="","",IF(O71="Y",1,IF(K71="",1,CHOOSE(K71,1,1.5,2))))</f>
      </c>
      <c r="T71">
        <f>IF(B71="","",IF(OR(N71="?",NOT(ISNUMBER(E71))),"?",IF(EDATE(E71,12*N71)&lt;=FYStart,"Y","N")))</f>
      </c>
      <c r="U71" s="5">
        <f>IF(B71="","",IF(OR(N71="?",N71=0,NOT(ISNUMBER(R71))),"",IF(OR(T71="Y",Q71&lt;=P71),0,ROUND(MIN(Q71-P71,IF(H71="WDV",Q71*(1-(P71/F71)^(1/N71))*R71/FYDays*S71,(F71-P71)/N71*R71/FYDays*S71)),0))))</f>
      </c>
      <c r="V71" s="5">
        <f>IF(B71="","",IF(NOT(ISNUMBER(U71)),"",IF(L71&lt;&gt;"",0,Q71-U71)))</f>
      </c>
      <c r="W71">
        <f>IF(B71="","",IF(E71="","Date capitalised missing",IF(AND(L71&lt;&gt;"",L71&lt;FYStart),"Disposed before FY start — delete this row",IF(AND(E71&lt;FYStart,I71=""),"Opening net block missing",IF(E71&lt;DATE(2014,4,1),"Pre-1 Apr 2014 asset — Schedule II transition: verify with your CA",IF(N71="?","Class not found on Lives sheet",IF(COUNTIF(Rates!$A$2:$A$14,D71)=0,"Block not found on Rates sheet — excluded from the tax computation","")))))))</f>
      </c>
    </row>
    <row r="72">
      <c r="A72" s="4">
        <f>IF(B72="","",ROW()-7)</f>
      </c>
      <c r="N72" s="4">
        <f>IF(B72="","",IF(J72&lt;&gt;"",J72,IFERROR(VLOOKUP(C72,Lives!$A$2:$C$28,2,FALSE),"?")))</f>
      </c>
      <c r="O72">
        <f>IF(B72="","",IFERROR(VLOOKUP(C72,Lives!$A$2:$C$28,3,FALSE),"?"))</f>
      </c>
      <c r="P72" s="5">
        <f>IF(B72="","",ROUND(F72*G72,0))</f>
      </c>
      <c r="Q72" s="5">
        <f>IF(B72="","",IF(NOT(ISNUMBER(E72)),"",IF(E72&gt;=FYStart,F72,I72)))</f>
      </c>
      <c r="R72" s="4">
        <f>IF(B72="","",IF(NOT(ISNUMBER(E72)),"",MAX(0,MIN(IF(L72="",FYEnd,L72),FYEnd)-MAX(E72,FYStart)+1)))</f>
      </c>
      <c r="S72" s="7">
        <f>IF(B72="","",IF(O72="Y",1,IF(K72="",1,CHOOSE(K72,1,1.5,2))))</f>
      </c>
      <c r="T72">
        <f>IF(B72="","",IF(OR(N72="?",NOT(ISNUMBER(E72))),"?",IF(EDATE(E72,12*N72)&lt;=FYStart,"Y","N")))</f>
      </c>
      <c r="U72" s="5">
        <f>IF(B72="","",IF(OR(N72="?",N72=0,NOT(ISNUMBER(R72))),"",IF(OR(T72="Y",Q72&lt;=P72),0,ROUND(MIN(Q72-P72,IF(H72="WDV",Q72*(1-(P72/F72)^(1/N72))*R72/FYDays*S72,(F72-P72)/N72*R72/FYDays*S72)),0))))</f>
      </c>
      <c r="V72" s="5">
        <f>IF(B72="","",IF(NOT(ISNUMBER(U72)),"",IF(L72&lt;&gt;"",0,Q72-U72)))</f>
      </c>
      <c r="W72">
        <f>IF(B72="","",IF(E72="","Date capitalised missing",IF(AND(L72&lt;&gt;"",L72&lt;FYStart),"Disposed before FY start — delete this row",IF(AND(E72&lt;FYStart,I72=""),"Opening net block missing",IF(E72&lt;DATE(2014,4,1),"Pre-1 Apr 2014 asset — Schedule II transition: verify with your CA",IF(N72="?","Class not found on Lives sheet",IF(COUNTIF(Rates!$A$2:$A$14,D72)=0,"Block not found on Rates sheet — excluded from the tax computation","")))))))</f>
      </c>
    </row>
    <row r="73">
      <c r="A73" s="4">
        <f>IF(B73="","",ROW()-7)</f>
      </c>
      <c r="N73" s="4">
        <f>IF(B73="","",IF(J73&lt;&gt;"",J73,IFERROR(VLOOKUP(C73,Lives!$A$2:$C$28,2,FALSE),"?")))</f>
      </c>
      <c r="O73">
        <f>IF(B73="","",IFERROR(VLOOKUP(C73,Lives!$A$2:$C$28,3,FALSE),"?"))</f>
      </c>
      <c r="P73" s="5">
        <f>IF(B73="","",ROUND(F73*G73,0))</f>
      </c>
      <c r="Q73" s="5">
        <f>IF(B73="","",IF(NOT(ISNUMBER(E73)),"",IF(E73&gt;=FYStart,F73,I73)))</f>
      </c>
      <c r="R73" s="4">
        <f>IF(B73="","",IF(NOT(ISNUMBER(E73)),"",MAX(0,MIN(IF(L73="",FYEnd,L73),FYEnd)-MAX(E73,FYStart)+1)))</f>
      </c>
      <c r="S73" s="7">
        <f>IF(B73="","",IF(O73="Y",1,IF(K73="",1,CHOOSE(K73,1,1.5,2))))</f>
      </c>
      <c r="T73">
        <f>IF(B73="","",IF(OR(N73="?",NOT(ISNUMBER(E73))),"?",IF(EDATE(E73,12*N73)&lt;=FYStart,"Y","N")))</f>
      </c>
      <c r="U73" s="5">
        <f>IF(B73="","",IF(OR(N73="?",N73=0,NOT(ISNUMBER(R73))),"",IF(OR(T73="Y",Q73&lt;=P73),0,ROUND(MIN(Q73-P73,IF(H73="WDV",Q73*(1-(P73/F73)^(1/N73))*R73/FYDays*S73,(F73-P73)/N73*R73/FYDays*S73)),0))))</f>
      </c>
      <c r="V73" s="5">
        <f>IF(B73="","",IF(NOT(ISNUMBER(U73)),"",IF(L73&lt;&gt;"",0,Q73-U73)))</f>
      </c>
      <c r="W73">
        <f>IF(B73="","",IF(E73="","Date capitalised missing",IF(AND(L73&lt;&gt;"",L73&lt;FYStart),"Disposed before FY start — delete this row",IF(AND(E73&lt;FYStart,I73=""),"Opening net block missing",IF(E73&lt;DATE(2014,4,1),"Pre-1 Apr 2014 asset — Schedule II transition: verify with your CA",IF(N73="?","Class not found on Lives sheet",IF(COUNTIF(Rates!$A$2:$A$14,D73)=0,"Block not found on Rates sheet — excluded from the tax computation","")))))))</f>
      </c>
    </row>
    <row r="74">
      <c r="A74" s="4">
        <f>IF(B74="","",ROW()-7)</f>
      </c>
      <c r="N74" s="4">
        <f>IF(B74="","",IF(J74&lt;&gt;"",J74,IFERROR(VLOOKUP(C74,Lives!$A$2:$C$28,2,FALSE),"?")))</f>
      </c>
      <c r="O74">
        <f>IF(B74="","",IFERROR(VLOOKUP(C74,Lives!$A$2:$C$28,3,FALSE),"?"))</f>
      </c>
      <c r="P74" s="5">
        <f>IF(B74="","",ROUND(F74*G74,0))</f>
      </c>
      <c r="Q74" s="5">
        <f>IF(B74="","",IF(NOT(ISNUMBER(E74)),"",IF(E74&gt;=FYStart,F74,I74)))</f>
      </c>
      <c r="R74" s="4">
        <f>IF(B74="","",IF(NOT(ISNUMBER(E74)),"",MAX(0,MIN(IF(L74="",FYEnd,L74),FYEnd)-MAX(E74,FYStart)+1)))</f>
      </c>
      <c r="S74" s="7">
        <f>IF(B74="","",IF(O74="Y",1,IF(K74="",1,CHOOSE(K74,1,1.5,2))))</f>
      </c>
      <c r="T74">
        <f>IF(B74="","",IF(OR(N74="?",NOT(ISNUMBER(E74))),"?",IF(EDATE(E74,12*N74)&lt;=FYStart,"Y","N")))</f>
      </c>
      <c r="U74" s="5">
        <f>IF(B74="","",IF(OR(N74="?",N74=0,NOT(ISNUMBER(R74))),"",IF(OR(T74="Y",Q74&lt;=P74),0,ROUND(MIN(Q74-P74,IF(H74="WDV",Q74*(1-(P74/F74)^(1/N74))*R74/FYDays*S74,(F74-P74)/N74*R74/FYDays*S74)),0))))</f>
      </c>
      <c r="V74" s="5">
        <f>IF(B74="","",IF(NOT(ISNUMBER(U74)),"",IF(L74&lt;&gt;"",0,Q74-U74)))</f>
      </c>
      <c r="W74">
        <f>IF(B74="","",IF(E74="","Date capitalised missing",IF(AND(L74&lt;&gt;"",L74&lt;FYStart),"Disposed before FY start — delete this row",IF(AND(E74&lt;FYStart,I74=""),"Opening net block missing",IF(E74&lt;DATE(2014,4,1),"Pre-1 Apr 2014 asset — Schedule II transition: verify with your CA",IF(N74="?","Class not found on Lives sheet",IF(COUNTIF(Rates!$A$2:$A$14,D74)=0,"Block not found on Rates sheet — excluded from the tax computation","")))))))</f>
      </c>
    </row>
    <row r="75">
      <c r="A75" s="4">
        <f>IF(B75="","",ROW()-7)</f>
      </c>
      <c r="N75" s="4">
        <f>IF(B75="","",IF(J75&lt;&gt;"",J75,IFERROR(VLOOKUP(C75,Lives!$A$2:$C$28,2,FALSE),"?")))</f>
      </c>
      <c r="O75">
        <f>IF(B75="","",IFERROR(VLOOKUP(C75,Lives!$A$2:$C$28,3,FALSE),"?"))</f>
      </c>
      <c r="P75" s="5">
        <f>IF(B75="","",ROUND(F75*G75,0))</f>
      </c>
      <c r="Q75" s="5">
        <f>IF(B75="","",IF(NOT(ISNUMBER(E75)),"",IF(E75&gt;=FYStart,F75,I75)))</f>
      </c>
      <c r="R75" s="4">
        <f>IF(B75="","",IF(NOT(ISNUMBER(E75)),"",MAX(0,MIN(IF(L75="",FYEnd,L75),FYEnd)-MAX(E75,FYStart)+1)))</f>
      </c>
      <c r="S75" s="7">
        <f>IF(B75="","",IF(O75="Y",1,IF(K75="",1,CHOOSE(K75,1,1.5,2))))</f>
      </c>
      <c r="T75">
        <f>IF(B75="","",IF(OR(N75="?",NOT(ISNUMBER(E75))),"?",IF(EDATE(E75,12*N75)&lt;=FYStart,"Y","N")))</f>
      </c>
      <c r="U75" s="5">
        <f>IF(B75="","",IF(OR(N75="?",N75=0,NOT(ISNUMBER(R75))),"",IF(OR(T75="Y",Q75&lt;=P75),0,ROUND(MIN(Q75-P75,IF(H75="WDV",Q75*(1-(P75/F75)^(1/N75))*R75/FYDays*S75,(F75-P75)/N75*R75/FYDays*S75)),0))))</f>
      </c>
      <c r="V75" s="5">
        <f>IF(B75="","",IF(NOT(ISNUMBER(U75)),"",IF(L75&lt;&gt;"",0,Q75-U75)))</f>
      </c>
      <c r="W75">
        <f>IF(B75="","",IF(E75="","Date capitalised missing",IF(AND(L75&lt;&gt;"",L75&lt;FYStart),"Disposed before FY start — delete this row",IF(AND(E75&lt;FYStart,I75=""),"Opening net block missing",IF(E75&lt;DATE(2014,4,1),"Pre-1 Apr 2014 asset — Schedule II transition: verify with your CA",IF(N75="?","Class not found on Lives sheet",IF(COUNTIF(Rates!$A$2:$A$14,D75)=0,"Block not found on Rates sheet — excluded from the tax computation","")))))))</f>
      </c>
    </row>
    <row r="76">
      <c r="A76" s="4">
        <f>IF(B76="","",ROW()-7)</f>
      </c>
      <c r="N76" s="4">
        <f>IF(B76="","",IF(J76&lt;&gt;"",J76,IFERROR(VLOOKUP(C76,Lives!$A$2:$C$28,2,FALSE),"?")))</f>
      </c>
      <c r="O76">
        <f>IF(B76="","",IFERROR(VLOOKUP(C76,Lives!$A$2:$C$28,3,FALSE),"?"))</f>
      </c>
      <c r="P76" s="5">
        <f>IF(B76="","",ROUND(F76*G76,0))</f>
      </c>
      <c r="Q76" s="5">
        <f>IF(B76="","",IF(NOT(ISNUMBER(E76)),"",IF(E76&gt;=FYStart,F76,I76)))</f>
      </c>
      <c r="R76" s="4">
        <f>IF(B76="","",IF(NOT(ISNUMBER(E76)),"",MAX(0,MIN(IF(L76="",FYEnd,L76),FYEnd)-MAX(E76,FYStart)+1)))</f>
      </c>
      <c r="S76" s="7">
        <f>IF(B76="","",IF(O76="Y",1,IF(K76="",1,CHOOSE(K76,1,1.5,2))))</f>
      </c>
      <c r="T76">
        <f>IF(B76="","",IF(OR(N76="?",NOT(ISNUMBER(E76))),"?",IF(EDATE(E76,12*N76)&lt;=FYStart,"Y","N")))</f>
      </c>
      <c r="U76" s="5">
        <f>IF(B76="","",IF(OR(N76="?",N76=0,NOT(ISNUMBER(R76))),"",IF(OR(T76="Y",Q76&lt;=P76),0,ROUND(MIN(Q76-P76,IF(H76="WDV",Q76*(1-(P76/F76)^(1/N76))*R76/FYDays*S76,(F76-P76)/N76*R76/FYDays*S76)),0))))</f>
      </c>
      <c r="V76" s="5">
        <f>IF(B76="","",IF(NOT(ISNUMBER(U76)),"",IF(L76&lt;&gt;"",0,Q76-U76)))</f>
      </c>
      <c r="W76">
        <f>IF(B76="","",IF(E76="","Date capitalised missing",IF(AND(L76&lt;&gt;"",L76&lt;FYStart),"Disposed before FY start — delete this row",IF(AND(E76&lt;FYStart,I76=""),"Opening net block missing",IF(E76&lt;DATE(2014,4,1),"Pre-1 Apr 2014 asset — Schedule II transition: verify with your CA",IF(N76="?","Class not found on Lives sheet",IF(COUNTIF(Rates!$A$2:$A$14,D76)=0,"Block not found on Rates sheet — excluded from the tax computation","")))))))</f>
      </c>
    </row>
    <row r="77">
      <c r="A77" s="4">
        <f>IF(B77="","",ROW()-7)</f>
      </c>
      <c r="N77" s="4">
        <f>IF(B77="","",IF(J77&lt;&gt;"",J77,IFERROR(VLOOKUP(C77,Lives!$A$2:$C$28,2,FALSE),"?")))</f>
      </c>
      <c r="O77">
        <f>IF(B77="","",IFERROR(VLOOKUP(C77,Lives!$A$2:$C$28,3,FALSE),"?"))</f>
      </c>
      <c r="P77" s="5">
        <f>IF(B77="","",ROUND(F77*G77,0))</f>
      </c>
      <c r="Q77" s="5">
        <f>IF(B77="","",IF(NOT(ISNUMBER(E77)),"",IF(E77&gt;=FYStart,F77,I77)))</f>
      </c>
      <c r="R77" s="4">
        <f>IF(B77="","",IF(NOT(ISNUMBER(E77)),"",MAX(0,MIN(IF(L77="",FYEnd,L77),FYEnd)-MAX(E77,FYStart)+1)))</f>
      </c>
      <c r="S77" s="7">
        <f>IF(B77="","",IF(O77="Y",1,IF(K77="",1,CHOOSE(K77,1,1.5,2))))</f>
      </c>
      <c r="T77">
        <f>IF(B77="","",IF(OR(N77="?",NOT(ISNUMBER(E77))),"?",IF(EDATE(E77,12*N77)&lt;=FYStart,"Y","N")))</f>
      </c>
      <c r="U77" s="5">
        <f>IF(B77="","",IF(OR(N77="?",N77=0,NOT(ISNUMBER(R77))),"",IF(OR(T77="Y",Q77&lt;=P77),0,ROUND(MIN(Q77-P77,IF(H77="WDV",Q77*(1-(P77/F77)^(1/N77))*R77/FYDays*S77,(F77-P77)/N77*R77/FYDays*S77)),0))))</f>
      </c>
      <c r="V77" s="5">
        <f>IF(B77="","",IF(NOT(ISNUMBER(U77)),"",IF(L77&lt;&gt;"",0,Q77-U77)))</f>
      </c>
      <c r="W77">
        <f>IF(B77="","",IF(E77="","Date capitalised missing",IF(AND(L77&lt;&gt;"",L77&lt;FYStart),"Disposed before FY start — delete this row",IF(AND(E77&lt;FYStart,I77=""),"Opening net block missing",IF(E77&lt;DATE(2014,4,1),"Pre-1 Apr 2014 asset — Schedule II transition: verify with your CA",IF(N77="?","Class not found on Lives sheet",IF(COUNTIF(Rates!$A$2:$A$14,D77)=0,"Block not found on Rates sheet — excluded from the tax computation","")))))))</f>
      </c>
    </row>
    <row r="78">
      <c r="A78" s="4">
        <f>IF(B78="","",ROW()-7)</f>
      </c>
      <c r="N78" s="4">
        <f>IF(B78="","",IF(J78&lt;&gt;"",J78,IFERROR(VLOOKUP(C78,Lives!$A$2:$C$28,2,FALSE),"?")))</f>
      </c>
      <c r="O78">
        <f>IF(B78="","",IFERROR(VLOOKUP(C78,Lives!$A$2:$C$28,3,FALSE),"?"))</f>
      </c>
      <c r="P78" s="5">
        <f>IF(B78="","",ROUND(F78*G78,0))</f>
      </c>
      <c r="Q78" s="5">
        <f>IF(B78="","",IF(NOT(ISNUMBER(E78)),"",IF(E78&gt;=FYStart,F78,I78)))</f>
      </c>
      <c r="R78" s="4">
        <f>IF(B78="","",IF(NOT(ISNUMBER(E78)),"",MAX(0,MIN(IF(L78="",FYEnd,L78),FYEnd)-MAX(E78,FYStart)+1)))</f>
      </c>
      <c r="S78" s="7">
        <f>IF(B78="","",IF(O78="Y",1,IF(K78="",1,CHOOSE(K78,1,1.5,2))))</f>
      </c>
      <c r="T78">
        <f>IF(B78="","",IF(OR(N78="?",NOT(ISNUMBER(E78))),"?",IF(EDATE(E78,12*N78)&lt;=FYStart,"Y","N")))</f>
      </c>
      <c r="U78" s="5">
        <f>IF(B78="","",IF(OR(N78="?",N78=0,NOT(ISNUMBER(R78))),"",IF(OR(T78="Y",Q78&lt;=P78),0,ROUND(MIN(Q78-P78,IF(H78="WDV",Q78*(1-(P78/F78)^(1/N78))*R78/FYDays*S78,(F78-P78)/N78*R78/FYDays*S78)),0))))</f>
      </c>
      <c r="V78" s="5">
        <f>IF(B78="","",IF(NOT(ISNUMBER(U78)),"",IF(L78&lt;&gt;"",0,Q78-U78)))</f>
      </c>
      <c r="W78">
        <f>IF(B78="","",IF(E78="","Date capitalised missing",IF(AND(L78&lt;&gt;"",L78&lt;FYStart),"Disposed before FY start — delete this row",IF(AND(E78&lt;FYStart,I78=""),"Opening net block missing",IF(E78&lt;DATE(2014,4,1),"Pre-1 Apr 2014 asset — Schedule II transition: verify with your CA",IF(N78="?","Class not found on Lives sheet",IF(COUNTIF(Rates!$A$2:$A$14,D78)=0,"Block not found on Rates sheet — excluded from the tax computation","")))))))</f>
      </c>
    </row>
    <row r="79">
      <c r="A79" s="4">
        <f>IF(B79="","",ROW()-7)</f>
      </c>
      <c r="N79" s="4">
        <f>IF(B79="","",IF(J79&lt;&gt;"",J79,IFERROR(VLOOKUP(C79,Lives!$A$2:$C$28,2,FALSE),"?")))</f>
      </c>
      <c r="O79">
        <f>IF(B79="","",IFERROR(VLOOKUP(C79,Lives!$A$2:$C$28,3,FALSE),"?"))</f>
      </c>
      <c r="P79" s="5">
        <f>IF(B79="","",ROUND(F79*G79,0))</f>
      </c>
      <c r="Q79" s="5">
        <f>IF(B79="","",IF(NOT(ISNUMBER(E79)),"",IF(E79&gt;=FYStart,F79,I79)))</f>
      </c>
      <c r="R79" s="4">
        <f>IF(B79="","",IF(NOT(ISNUMBER(E79)),"",MAX(0,MIN(IF(L79="",FYEnd,L79),FYEnd)-MAX(E79,FYStart)+1)))</f>
      </c>
      <c r="S79" s="7">
        <f>IF(B79="","",IF(O79="Y",1,IF(K79="",1,CHOOSE(K79,1,1.5,2))))</f>
      </c>
      <c r="T79">
        <f>IF(B79="","",IF(OR(N79="?",NOT(ISNUMBER(E79))),"?",IF(EDATE(E79,12*N79)&lt;=FYStart,"Y","N")))</f>
      </c>
      <c r="U79" s="5">
        <f>IF(B79="","",IF(OR(N79="?",N79=0,NOT(ISNUMBER(R79))),"",IF(OR(T79="Y",Q79&lt;=P79),0,ROUND(MIN(Q79-P79,IF(H79="WDV",Q79*(1-(P79/F79)^(1/N79))*R79/FYDays*S79,(F79-P79)/N79*R79/FYDays*S79)),0))))</f>
      </c>
      <c r="V79" s="5">
        <f>IF(B79="","",IF(NOT(ISNUMBER(U79)),"",IF(L79&lt;&gt;"",0,Q79-U79)))</f>
      </c>
      <c r="W79">
        <f>IF(B79="","",IF(E79="","Date capitalised missing",IF(AND(L79&lt;&gt;"",L79&lt;FYStart),"Disposed before FY start — delete this row",IF(AND(E79&lt;FYStart,I79=""),"Opening net block missing",IF(E79&lt;DATE(2014,4,1),"Pre-1 Apr 2014 asset — Schedule II transition: verify with your CA",IF(N79="?","Class not found on Lives sheet",IF(COUNTIF(Rates!$A$2:$A$14,D79)=0,"Block not found on Rates sheet — excluded from the tax computation","")))))))</f>
      </c>
    </row>
    <row r="80">
      <c r="A80" s="4">
        <f>IF(B80="","",ROW()-7)</f>
      </c>
      <c r="N80" s="4">
        <f>IF(B80="","",IF(J80&lt;&gt;"",J80,IFERROR(VLOOKUP(C80,Lives!$A$2:$C$28,2,FALSE),"?")))</f>
      </c>
      <c r="O80">
        <f>IF(B80="","",IFERROR(VLOOKUP(C80,Lives!$A$2:$C$28,3,FALSE),"?"))</f>
      </c>
      <c r="P80" s="5">
        <f>IF(B80="","",ROUND(F80*G80,0))</f>
      </c>
      <c r="Q80" s="5">
        <f>IF(B80="","",IF(NOT(ISNUMBER(E80)),"",IF(E80&gt;=FYStart,F80,I80)))</f>
      </c>
      <c r="R80" s="4">
        <f>IF(B80="","",IF(NOT(ISNUMBER(E80)),"",MAX(0,MIN(IF(L80="",FYEnd,L80),FYEnd)-MAX(E80,FYStart)+1)))</f>
      </c>
      <c r="S80" s="7">
        <f>IF(B80="","",IF(O80="Y",1,IF(K80="",1,CHOOSE(K80,1,1.5,2))))</f>
      </c>
      <c r="T80">
        <f>IF(B80="","",IF(OR(N80="?",NOT(ISNUMBER(E80))),"?",IF(EDATE(E80,12*N80)&lt;=FYStart,"Y","N")))</f>
      </c>
      <c r="U80" s="5">
        <f>IF(B80="","",IF(OR(N80="?",N80=0,NOT(ISNUMBER(R80))),"",IF(OR(T80="Y",Q80&lt;=P80),0,ROUND(MIN(Q80-P80,IF(H80="WDV",Q80*(1-(P80/F80)^(1/N80))*R80/FYDays*S80,(F80-P80)/N80*R80/FYDays*S80)),0))))</f>
      </c>
      <c r="V80" s="5">
        <f>IF(B80="","",IF(NOT(ISNUMBER(U80)),"",IF(L80&lt;&gt;"",0,Q80-U80)))</f>
      </c>
      <c r="W80">
        <f>IF(B80="","",IF(E80="","Date capitalised missing",IF(AND(L80&lt;&gt;"",L80&lt;FYStart),"Disposed before FY start — delete this row",IF(AND(E80&lt;FYStart,I80=""),"Opening net block missing",IF(E80&lt;DATE(2014,4,1),"Pre-1 Apr 2014 asset — Schedule II transition: verify with your CA",IF(N80="?","Class not found on Lives sheet",IF(COUNTIF(Rates!$A$2:$A$14,D80)=0,"Block not found on Rates sheet — excluded from the tax computation","")))))))</f>
      </c>
    </row>
    <row r="81">
      <c r="A81" s="4">
        <f>IF(B81="","",ROW()-7)</f>
      </c>
      <c r="N81" s="4">
        <f>IF(B81="","",IF(J81&lt;&gt;"",J81,IFERROR(VLOOKUP(C81,Lives!$A$2:$C$28,2,FALSE),"?")))</f>
      </c>
      <c r="O81">
        <f>IF(B81="","",IFERROR(VLOOKUP(C81,Lives!$A$2:$C$28,3,FALSE),"?"))</f>
      </c>
      <c r="P81" s="5">
        <f>IF(B81="","",ROUND(F81*G81,0))</f>
      </c>
      <c r="Q81" s="5">
        <f>IF(B81="","",IF(NOT(ISNUMBER(E81)),"",IF(E81&gt;=FYStart,F81,I81)))</f>
      </c>
      <c r="R81" s="4">
        <f>IF(B81="","",IF(NOT(ISNUMBER(E81)),"",MAX(0,MIN(IF(L81="",FYEnd,L81),FYEnd)-MAX(E81,FYStart)+1)))</f>
      </c>
      <c r="S81" s="7">
        <f>IF(B81="","",IF(O81="Y",1,IF(K81="",1,CHOOSE(K81,1,1.5,2))))</f>
      </c>
      <c r="T81">
        <f>IF(B81="","",IF(OR(N81="?",NOT(ISNUMBER(E81))),"?",IF(EDATE(E81,12*N81)&lt;=FYStart,"Y","N")))</f>
      </c>
      <c r="U81" s="5">
        <f>IF(B81="","",IF(OR(N81="?",N81=0,NOT(ISNUMBER(R81))),"",IF(OR(T81="Y",Q81&lt;=P81),0,ROUND(MIN(Q81-P81,IF(H81="WDV",Q81*(1-(P81/F81)^(1/N81))*R81/FYDays*S81,(F81-P81)/N81*R81/FYDays*S81)),0))))</f>
      </c>
      <c r="V81" s="5">
        <f>IF(B81="","",IF(NOT(ISNUMBER(U81)),"",IF(L81&lt;&gt;"",0,Q81-U81)))</f>
      </c>
      <c r="W81">
        <f>IF(B81="","",IF(E81="","Date capitalised missing",IF(AND(L81&lt;&gt;"",L81&lt;FYStart),"Disposed before FY start — delete this row",IF(AND(E81&lt;FYStart,I81=""),"Opening net block missing",IF(E81&lt;DATE(2014,4,1),"Pre-1 Apr 2014 asset — Schedule II transition: verify with your CA",IF(N81="?","Class not found on Lives sheet",IF(COUNTIF(Rates!$A$2:$A$14,D81)=0,"Block not found on Rates sheet — excluded from the tax computation","")))))))</f>
      </c>
    </row>
    <row r="82">
      <c r="A82" s="4">
        <f>IF(B82="","",ROW()-7)</f>
      </c>
      <c r="N82" s="4">
        <f>IF(B82="","",IF(J82&lt;&gt;"",J82,IFERROR(VLOOKUP(C82,Lives!$A$2:$C$28,2,FALSE),"?")))</f>
      </c>
      <c r="O82">
        <f>IF(B82="","",IFERROR(VLOOKUP(C82,Lives!$A$2:$C$28,3,FALSE),"?"))</f>
      </c>
      <c r="P82" s="5">
        <f>IF(B82="","",ROUND(F82*G82,0))</f>
      </c>
      <c r="Q82" s="5">
        <f>IF(B82="","",IF(NOT(ISNUMBER(E82)),"",IF(E82&gt;=FYStart,F82,I82)))</f>
      </c>
      <c r="R82" s="4">
        <f>IF(B82="","",IF(NOT(ISNUMBER(E82)),"",MAX(0,MIN(IF(L82="",FYEnd,L82),FYEnd)-MAX(E82,FYStart)+1)))</f>
      </c>
      <c r="S82" s="7">
        <f>IF(B82="","",IF(O82="Y",1,IF(K82="",1,CHOOSE(K82,1,1.5,2))))</f>
      </c>
      <c r="T82">
        <f>IF(B82="","",IF(OR(N82="?",NOT(ISNUMBER(E82))),"?",IF(EDATE(E82,12*N82)&lt;=FYStart,"Y","N")))</f>
      </c>
      <c r="U82" s="5">
        <f>IF(B82="","",IF(OR(N82="?",N82=0,NOT(ISNUMBER(R82))),"",IF(OR(T82="Y",Q82&lt;=P82),0,ROUND(MIN(Q82-P82,IF(H82="WDV",Q82*(1-(P82/F82)^(1/N82))*R82/FYDays*S82,(F82-P82)/N82*R82/FYDays*S82)),0))))</f>
      </c>
      <c r="V82" s="5">
        <f>IF(B82="","",IF(NOT(ISNUMBER(U82)),"",IF(L82&lt;&gt;"",0,Q82-U82)))</f>
      </c>
      <c r="W82">
        <f>IF(B82="","",IF(E82="","Date capitalised missing",IF(AND(L82&lt;&gt;"",L82&lt;FYStart),"Disposed before FY start — delete this row",IF(AND(E82&lt;FYStart,I82=""),"Opening net block missing",IF(E82&lt;DATE(2014,4,1),"Pre-1 Apr 2014 asset — Schedule II transition: verify with your CA",IF(N82="?","Class not found on Lives sheet",IF(COUNTIF(Rates!$A$2:$A$14,D82)=0,"Block not found on Rates sheet — excluded from the tax computation","")))))))</f>
      </c>
    </row>
    <row r="83">
      <c r="A83" s="4">
        <f>IF(B83="","",ROW()-7)</f>
      </c>
      <c r="N83" s="4">
        <f>IF(B83="","",IF(J83&lt;&gt;"",J83,IFERROR(VLOOKUP(C83,Lives!$A$2:$C$28,2,FALSE),"?")))</f>
      </c>
      <c r="O83">
        <f>IF(B83="","",IFERROR(VLOOKUP(C83,Lives!$A$2:$C$28,3,FALSE),"?"))</f>
      </c>
      <c r="P83" s="5">
        <f>IF(B83="","",ROUND(F83*G83,0))</f>
      </c>
      <c r="Q83" s="5">
        <f>IF(B83="","",IF(NOT(ISNUMBER(E83)),"",IF(E83&gt;=FYStart,F83,I83)))</f>
      </c>
      <c r="R83" s="4">
        <f>IF(B83="","",IF(NOT(ISNUMBER(E83)),"",MAX(0,MIN(IF(L83="",FYEnd,L83),FYEnd)-MAX(E83,FYStart)+1)))</f>
      </c>
      <c r="S83" s="7">
        <f>IF(B83="","",IF(O83="Y",1,IF(K83="",1,CHOOSE(K83,1,1.5,2))))</f>
      </c>
      <c r="T83">
        <f>IF(B83="","",IF(OR(N83="?",NOT(ISNUMBER(E83))),"?",IF(EDATE(E83,12*N83)&lt;=FYStart,"Y","N")))</f>
      </c>
      <c r="U83" s="5">
        <f>IF(B83="","",IF(OR(N83="?",N83=0,NOT(ISNUMBER(R83))),"",IF(OR(T83="Y",Q83&lt;=P83),0,ROUND(MIN(Q83-P83,IF(H83="WDV",Q83*(1-(P83/F83)^(1/N83))*R83/FYDays*S83,(F83-P83)/N83*R83/FYDays*S83)),0))))</f>
      </c>
      <c r="V83" s="5">
        <f>IF(B83="","",IF(NOT(ISNUMBER(U83)),"",IF(L83&lt;&gt;"",0,Q83-U83)))</f>
      </c>
      <c r="W83">
        <f>IF(B83="","",IF(E83="","Date capitalised missing",IF(AND(L83&lt;&gt;"",L83&lt;FYStart),"Disposed before FY start — delete this row",IF(AND(E83&lt;FYStart,I83=""),"Opening net block missing",IF(E83&lt;DATE(2014,4,1),"Pre-1 Apr 2014 asset — Schedule II transition: verify with your CA",IF(N83="?","Class not found on Lives sheet",IF(COUNTIF(Rates!$A$2:$A$14,D83)=0,"Block not found on Rates sheet — excluded from the tax computation","")))))))</f>
      </c>
    </row>
    <row r="84">
      <c r="A84" s="4">
        <f>IF(B84="","",ROW()-7)</f>
      </c>
      <c r="N84" s="4">
        <f>IF(B84="","",IF(J84&lt;&gt;"",J84,IFERROR(VLOOKUP(C84,Lives!$A$2:$C$28,2,FALSE),"?")))</f>
      </c>
      <c r="O84">
        <f>IF(B84="","",IFERROR(VLOOKUP(C84,Lives!$A$2:$C$28,3,FALSE),"?"))</f>
      </c>
      <c r="P84" s="5">
        <f>IF(B84="","",ROUND(F84*G84,0))</f>
      </c>
      <c r="Q84" s="5">
        <f>IF(B84="","",IF(NOT(ISNUMBER(E84)),"",IF(E84&gt;=FYStart,F84,I84)))</f>
      </c>
      <c r="R84" s="4">
        <f>IF(B84="","",IF(NOT(ISNUMBER(E84)),"",MAX(0,MIN(IF(L84="",FYEnd,L84),FYEnd)-MAX(E84,FYStart)+1)))</f>
      </c>
      <c r="S84" s="7">
        <f>IF(B84="","",IF(O84="Y",1,IF(K84="",1,CHOOSE(K84,1,1.5,2))))</f>
      </c>
      <c r="T84">
        <f>IF(B84="","",IF(OR(N84="?",NOT(ISNUMBER(E84))),"?",IF(EDATE(E84,12*N84)&lt;=FYStart,"Y","N")))</f>
      </c>
      <c r="U84" s="5">
        <f>IF(B84="","",IF(OR(N84="?",N84=0,NOT(ISNUMBER(R84))),"",IF(OR(T84="Y",Q84&lt;=P84),0,ROUND(MIN(Q84-P84,IF(H84="WDV",Q84*(1-(P84/F84)^(1/N84))*R84/FYDays*S84,(F84-P84)/N84*R84/FYDays*S84)),0))))</f>
      </c>
      <c r="V84" s="5">
        <f>IF(B84="","",IF(NOT(ISNUMBER(U84)),"",IF(L84&lt;&gt;"",0,Q84-U84)))</f>
      </c>
      <c r="W84">
        <f>IF(B84="","",IF(E84="","Date capitalised missing",IF(AND(L84&lt;&gt;"",L84&lt;FYStart),"Disposed before FY start — delete this row",IF(AND(E84&lt;FYStart,I84=""),"Opening net block missing",IF(E84&lt;DATE(2014,4,1),"Pre-1 Apr 2014 asset — Schedule II transition: verify with your CA",IF(N84="?","Class not found on Lives sheet",IF(COUNTIF(Rates!$A$2:$A$14,D84)=0,"Block not found on Rates sheet — excluded from the tax computation","")))))))</f>
      </c>
    </row>
    <row r="85">
      <c r="A85" s="4">
        <f>IF(B85="","",ROW()-7)</f>
      </c>
      <c r="N85" s="4">
        <f>IF(B85="","",IF(J85&lt;&gt;"",J85,IFERROR(VLOOKUP(C85,Lives!$A$2:$C$28,2,FALSE),"?")))</f>
      </c>
      <c r="O85">
        <f>IF(B85="","",IFERROR(VLOOKUP(C85,Lives!$A$2:$C$28,3,FALSE),"?"))</f>
      </c>
      <c r="P85" s="5">
        <f>IF(B85="","",ROUND(F85*G85,0))</f>
      </c>
      <c r="Q85" s="5">
        <f>IF(B85="","",IF(NOT(ISNUMBER(E85)),"",IF(E85&gt;=FYStart,F85,I85)))</f>
      </c>
      <c r="R85" s="4">
        <f>IF(B85="","",IF(NOT(ISNUMBER(E85)),"",MAX(0,MIN(IF(L85="",FYEnd,L85),FYEnd)-MAX(E85,FYStart)+1)))</f>
      </c>
      <c r="S85" s="7">
        <f>IF(B85="","",IF(O85="Y",1,IF(K85="",1,CHOOSE(K85,1,1.5,2))))</f>
      </c>
      <c r="T85">
        <f>IF(B85="","",IF(OR(N85="?",NOT(ISNUMBER(E85))),"?",IF(EDATE(E85,12*N85)&lt;=FYStart,"Y","N")))</f>
      </c>
      <c r="U85" s="5">
        <f>IF(B85="","",IF(OR(N85="?",N85=0,NOT(ISNUMBER(R85))),"",IF(OR(T85="Y",Q85&lt;=P85),0,ROUND(MIN(Q85-P85,IF(H85="WDV",Q85*(1-(P85/F85)^(1/N85))*R85/FYDays*S85,(F85-P85)/N85*R85/FYDays*S85)),0))))</f>
      </c>
      <c r="V85" s="5">
        <f>IF(B85="","",IF(NOT(ISNUMBER(U85)),"",IF(L85&lt;&gt;"",0,Q85-U85)))</f>
      </c>
      <c r="W85">
        <f>IF(B85="","",IF(E85="","Date capitalised missing",IF(AND(L85&lt;&gt;"",L85&lt;FYStart),"Disposed before FY start — delete this row",IF(AND(E85&lt;FYStart,I85=""),"Opening net block missing",IF(E85&lt;DATE(2014,4,1),"Pre-1 Apr 2014 asset — Schedule II transition: verify with your CA",IF(N85="?","Class not found on Lives sheet",IF(COUNTIF(Rates!$A$2:$A$14,D85)=0,"Block not found on Rates sheet — excluded from the tax computation","")))))))</f>
      </c>
    </row>
    <row r="86">
      <c r="A86" s="4">
        <f>IF(B86="","",ROW()-7)</f>
      </c>
      <c r="N86" s="4">
        <f>IF(B86="","",IF(J86&lt;&gt;"",J86,IFERROR(VLOOKUP(C86,Lives!$A$2:$C$28,2,FALSE),"?")))</f>
      </c>
      <c r="O86">
        <f>IF(B86="","",IFERROR(VLOOKUP(C86,Lives!$A$2:$C$28,3,FALSE),"?"))</f>
      </c>
      <c r="P86" s="5">
        <f>IF(B86="","",ROUND(F86*G86,0))</f>
      </c>
      <c r="Q86" s="5">
        <f>IF(B86="","",IF(NOT(ISNUMBER(E86)),"",IF(E86&gt;=FYStart,F86,I86)))</f>
      </c>
      <c r="R86" s="4">
        <f>IF(B86="","",IF(NOT(ISNUMBER(E86)),"",MAX(0,MIN(IF(L86="",FYEnd,L86),FYEnd)-MAX(E86,FYStart)+1)))</f>
      </c>
      <c r="S86" s="7">
        <f>IF(B86="","",IF(O86="Y",1,IF(K86="",1,CHOOSE(K86,1,1.5,2))))</f>
      </c>
      <c r="T86">
        <f>IF(B86="","",IF(OR(N86="?",NOT(ISNUMBER(E86))),"?",IF(EDATE(E86,12*N86)&lt;=FYStart,"Y","N")))</f>
      </c>
      <c r="U86" s="5">
        <f>IF(B86="","",IF(OR(N86="?",N86=0,NOT(ISNUMBER(R86))),"",IF(OR(T86="Y",Q86&lt;=P86),0,ROUND(MIN(Q86-P86,IF(H86="WDV",Q86*(1-(P86/F86)^(1/N86))*R86/FYDays*S86,(F86-P86)/N86*R86/FYDays*S86)),0))))</f>
      </c>
      <c r="V86" s="5">
        <f>IF(B86="","",IF(NOT(ISNUMBER(U86)),"",IF(L86&lt;&gt;"",0,Q86-U86)))</f>
      </c>
      <c r="W86">
        <f>IF(B86="","",IF(E86="","Date capitalised missing",IF(AND(L86&lt;&gt;"",L86&lt;FYStart),"Disposed before FY start — delete this row",IF(AND(E86&lt;FYStart,I86=""),"Opening net block missing",IF(E86&lt;DATE(2014,4,1),"Pre-1 Apr 2014 asset — Schedule II transition: verify with your CA",IF(N86="?","Class not found on Lives sheet",IF(COUNTIF(Rates!$A$2:$A$14,D86)=0,"Block not found on Rates sheet — excluded from the tax computation","")))))))</f>
      </c>
    </row>
    <row r="87">
      <c r="A87" s="4">
        <f>IF(B87="","",ROW()-7)</f>
      </c>
      <c r="N87" s="4">
        <f>IF(B87="","",IF(J87&lt;&gt;"",J87,IFERROR(VLOOKUP(C87,Lives!$A$2:$C$28,2,FALSE),"?")))</f>
      </c>
      <c r="O87">
        <f>IF(B87="","",IFERROR(VLOOKUP(C87,Lives!$A$2:$C$28,3,FALSE),"?"))</f>
      </c>
      <c r="P87" s="5">
        <f>IF(B87="","",ROUND(F87*G87,0))</f>
      </c>
      <c r="Q87" s="5">
        <f>IF(B87="","",IF(NOT(ISNUMBER(E87)),"",IF(E87&gt;=FYStart,F87,I87)))</f>
      </c>
      <c r="R87" s="4">
        <f>IF(B87="","",IF(NOT(ISNUMBER(E87)),"",MAX(0,MIN(IF(L87="",FYEnd,L87),FYEnd)-MAX(E87,FYStart)+1)))</f>
      </c>
      <c r="S87" s="7">
        <f>IF(B87="","",IF(O87="Y",1,IF(K87="",1,CHOOSE(K87,1,1.5,2))))</f>
      </c>
      <c r="T87">
        <f>IF(B87="","",IF(OR(N87="?",NOT(ISNUMBER(E87))),"?",IF(EDATE(E87,12*N87)&lt;=FYStart,"Y","N")))</f>
      </c>
      <c r="U87" s="5">
        <f>IF(B87="","",IF(OR(N87="?",N87=0,NOT(ISNUMBER(R87))),"",IF(OR(T87="Y",Q87&lt;=P87),0,ROUND(MIN(Q87-P87,IF(H87="WDV",Q87*(1-(P87/F87)^(1/N87))*R87/FYDays*S87,(F87-P87)/N87*R87/FYDays*S87)),0))))</f>
      </c>
      <c r="V87" s="5">
        <f>IF(B87="","",IF(NOT(ISNUMBER(U87)),"",IF(L87&lt;&gt;"",0,Q87-U87)))</f>
      </c>
      <c r="W87">
        <f>IF(B87="","",IF(E87="","Date capitalised missing",IF(AND(L87&lt;&gt;"",L87&lt;FYStart),"Disposed before FY start — delete this row",IF(AND(E87&lt;FYStart,I87=""),"Opening net block missing",IF(E87&lt;DATE(2014,4,1),"Pre-1 Apr 2014 asset — Schedule II transition: verify with your CA",IF(N87="?","Class not found on Lives sheet",IF(COUNTIF(Rates!$A$2:$A$14,D87)=0,"Block not found on Rates sheet — excluded from the tax computation","")))))))</f>
      </c>
    </row>
    <row r="88">
      <c r="A88" s="4">
        <f>IF(B88="","",ROW()-7)</f>
      </c>
      <c r="N88" s="4">
        <f>IF(B88="","",IF(J88&lt;&gt;"",J88,IFERROR(VLOOKUP(C88,Lives!$A$2:$C$28,2,FALSE),"?")))</f>
      </c>
      <c r="O88">
        <f>IF(B88="","",IFERROR(VLOOKUP(C88,Lives!$A$2:$C$28,3,FALSE),"?"))</f>
      </c>
      <c r="P88" s="5">
        <f>IF(B88="","",ROUND(F88*G88,0))</f>
      </c>
      <c r="Q88" s="5">
        <f>IF(B88="","",IF(NOT(ISNUMBER(E88)),"",IF(E88&gt;=FYStart,F88,I88)))</f>
      </c>
      <c r="R88" s="4">
        <f>IF(B88="","",IF(NOT(ISNUMBER(E88)),"",MAX(0,MIN(IF(L88="",FYEnd,L88),FYEnd)-MAX(E88,FYStart)+1)))</f>
      </c>
      <c r="S88" s="7">
        <f>IF(B88="","",IF(O88="Y",1,IF(K88="",1,CHOOSE(K88,1,1.5,2))))</f>
      </c>
      <c r="T88">
        <f>IF(B88="","",IF(OR(N88="?",NOT(ISNUMBER(E88))),"?",IF(EDATE(E88,12*N88)&lt;=FYStart,"Y","N")))</f>
      </c>
      <c r="U88" s="5">
        <f>IF(B88="","",IF(OR(N88="?",N88=0,NOT(ISNUMBER(R88))),"",IF(OR(T88="Y",Q88&lt;=P88),0,ROUND(MIN(Q88-P88,IF(H88="WDV",Q88*(1-(P88/F88)^(1/N88))*R88/FYDays*S88,(F88-P88)/N88*R88/FYDays*S88)),0))))</f>
      </c>
      <c r="V88" s="5">
        <f>IF(B88="","",IF(NOT(ISNUMBER(U88)),"",IF(L88&lt;&gt;"",0,Q88-U88)))</f>
      </c>
      <c r="W88">
        <f>IF(B88="","",IF(E88="","Date capitalised missing",IF(AND(L88&lt;&gt;"",L88&lt;FYStart),"Disposed before FY start — delete this row",IF(AND(E88&lt;FYStart,I88=""),"Opening net block missing",IF(E88&lt;DATE(2014,4,1),"Pre-1 Apr 2014 asset — Schedule II transition: verify with your CA",IF(N88="?","Class not found on Lives sheet",IF(COUNTIF(Rates!$A$2:$A$14,D88)=0,"Block not found on Rates sheet — excluded from the tax computation","")))))))</f>
      </c>
    </row>
    <row r="89">
      <c r="A89" s="4">
        <f>IF(B89="","",ROW()-7)</f>
      </c>
      <c r="N89" s="4">
        <f>IF(B89="","",IF(J89&lt;&gt;"",J89,IFERROR(VLOOKUP(C89,Lives!$A$2:$C$28,2,FALSE),"?")))</f>
      </c>
      <c r="O89">
        <f>IF(B89="","",IFERROR(VLOOKUP(C89,Lives!$A$2:$C$28,3,FALSE),"?"))</f>
      </c>
      <c r="P89" s="5">
        <f>IF(B89="","",ROUND(F89*G89,0))</f>
      </c>
      <c r="Q89" s="5">
        <f>IF(B89="","",IF(NOT(ISNUMBER(E89)),"",IF(E89&gt;=FYStart,F89,I89)))</f>
      </c>
      <c r="R89" s="4">
        <f>IF(B89="","",IF(NOT(ISNUMBER(E89)),"",MAX(0,MIN(IF(L89="",FYEnd,L89),FYEnd)-MAX(E89,FYStart)+1)))</f>
      </c>
      <c r="S89" s="7">
        <f>IF(B89="","",IF(O89="Y",1,IF(K89="",1,CHOOSE(K89,1,1.5,2))))</f>
      </c>
      <c r="T89">
        <f>IF(B89="","",IF(OR(N89="?",NOT(ISNUMBER(E89))),"?",IF(EDATE(E89,12*N89)&lt;=FYStart,"Y","N")))</f>
      </c>
      <c r="U89" s="5">
        <f>IF(B89="","",IF(OR(N89="?",N89=0,NOT(ISNUMBER(R89))),"",IF(OR(T89="Y",Q89&lt;=P89),0,ROUND(MIN(Q89-P89,IF(H89="WDV",Q89*(1-(P89/F89)^(1/N89))*R89/FYDays*S89,(F89-P89)/N89*R89/FYDays*S89)),0))))</f>
      </c>
      <c r="V89" s="5">
        <f>IF(B89="","",IF(NOT(ISNUMBER(U89)),"",IF(L89&lt;&gt;"",0,Q89-U89)))</f>
      </c>
      <c r="W89">
        <f>IF(B89="","",IF(E89="","Date capitalised missing",IF(AND(L89&lt;&gt;"",L89&lt;FYStart),"Disposed before FY start — delete this row",IF(AND(E89&lt;FYStart,I89=""),"Opening net block missing",IF(E89&lt;DATE(2014,4,1),"Pre-1 Apr 2014 asset — Schedule II transition: verify with your CA",IF(N89="?","Class not found on Lives sheet",IF(COUNTIF(Rates!$A$2:$A$14,D89)=0,"Block not found on Rates sheet — excluded from the tax computation","")))))))</f>
      </c>
    </row>
    <row r="90">
      <c r="A90" s="4">
        <f>IF(B90="","",ROW()-7)</f>
      </c>
      <c r="N90" s="4">
        <f>IF(B90="","",IF(J90&lt;&gt;"",J90,IFERROR(VLOOKUP(C90,Lives!$A$2:$C$28,2,FALSE),"?")))</f>
      </c>
      <c r="O90">
        <f>IF(B90="","",IFERROR(VLOOKUP(C90,Lives!$A$2:$C$28,3,FALSE),"?"))</f>
      </c>
      <c r="P90" s="5">
        <f>IF(B90="","",ROUND(F90*G90,0))</f>
      </c>
      <c r="Q90" s="5">
        <f>IF(B90="","",IF(NOT(ISNUMBER(E90)),"",IF(E90&gt;=FYStart,F90,I90)))</f>
      </c>
      <c r="R90" s="4">
        <f>IF(B90="","",IF(NOT(ISNUMBER(E90)),"",MAX(0,MIN(IF(L90="",FYEnd,L90),FYEnd)-MAX(E90,FYStart)+1)))</f>
      </c>
      <c r="S90" s="7">
        <f>IF(B90="","",IF(O90="Y",1,IF(K90="",1,CHOOSE(K90,1,1.5,2))))</f>
      </c>
      <c r="T90">
        <f>IF(B90="","",IF(OR(N90="?",NOT(ISNUMBER(E90))),"?",IF(EDATE(E90,12*N90)&lt;=FYStart,"Y","N")))</f>
      </c>
      <c r="U90" s="5">
        <f>IF(B90="","",IF(OR(N90="?",N90=0,NOT(ISNUMBER(R90))),"",IF(OR(T90="Y",Q90&lt;=P90),0,ROUND(MIN(Q90-P90,IF(H90="WDV",Q90*(1-(P90/F90)^(1/N90))*R90/FYDays*S90,(F90-P90)/N90*R90/FYDays*S90)),0))))</f>
      </c>
      <c r="V90" s="5">
        <f>IF(B90="","",IF(NOT(ISNUMBER(U90)),"",IF(L90&lt;&gt;"",0,Q90-U90)))</f>
      </c>
      <c r="W90">
        <f>IF(B90="","",IF(E90="","Date capitalised missing",IF(AND(L90&lt;&gt;"",L90&lt;FYStart),"Disposed before FY start — delete this row",IF(AND(E90&lt;FYStart,I90=""),"Opening net block missing",IF(E90&lt;DATE(2014,4,1),"Pre-1 Apr 2014 asset — Schedule II transition: verify with your CA",IF(N90="?","Class not found on Lives sheet",IF(COUNTIF(Rates!$A$2:$A$14,D90)=0,"Block not found on Rates sheet — excluded from the tax computation","")))))))</f>
      </c>
    </row>
    <row r="91">
      <c r="A91" s="4">
        <f>IF(B91="","",ROW()-7)</f>
      </c>
      <c r="N91" s="4">
        <f>IF(B91="","",IF(J91&lt;&gt;"",J91,IFERROR(VLOOKUP(C91,Lives!$A$2:$C$28,2,FALSE),"?")))</f>
      </c>
      <c r="O91">
        <f>IF(B91="","",IFERROR(VLOOKUP(C91,Lives!$A$2:$C$28,3,FALSE),"?"))</f>
      </c>
      <c r="P91" s="5">
        <f>IF(B91="","",ROUND(F91*G91,0))</f>
      </c>
      <c r="Q91" s="5">
        <f>IF(B91="","",IF(NOT(ISNUMBER(E91)),"",IF(E91&gt;=FYStart,F91,I91)))</f>
      </c>
      <c r="R91" s="4">
        <f>IF(B91="","",IF(NOT(ISNUMBER(E91)),"",MAX(0,MIN(IF(L91="",FYEnd,L91),FYEnd)-MAX(E91,FYStart)+1)))</f>
      </c>
      <c r="S91" s="7">
        <f>IF(B91="","",IF(O91="Y",1,IF(K91="",1,CHOOSE(K91,1,1.5,2))))</f>
      </c>
      <c r="T91">
        <f>IF(B91="","",IF(OR(N91="?",NOT(ISNUMBER(E91))),"?",IF(EDATE(E91,12*N91)&lt;=FYStart,"Y","N")))</f>
      </c>
      <c r="U91" s="5">
        <f>IF(B91="","",IF(OR(N91="?",N91=0,NOT(ISNUMBER(R91))),"",IF(OR(T91="Y",Q91&lt;=P91),0,ROUND(MIN(Q91-P91,IF(H91="WDV",Q91*(1-(P91/F91)^(1/N91))*R91/FYDays*S91,(F91-P91)/N91*R91/FYDays*S91)),0))))</f>
      </c>
      <c r="V91" s="5">
        <f>IF(B91="","",IF(NOT(ISNUMBER(U91)),"",IF(L91&lt;&gt;"",0,Q91-U91)))</f>
      </c>
      <c r="W91">
        <f>IF(B91="","",IF(E91="","Date capitalised missing",IF(AND(L91&lt;&gt;"",L91&lt;FYStart),"Disposed before FY start — delete this row",IF(AND(E91&lt;FYStart,I91=""),"Opening net block missing",IF(E91&lt;DATE(2014,4,1),"Pre-1 Apr 2014 asset — Schedule II transition: verify with your CA",IF(N91="?","Class not found on Lives sheet",IF(COUNTIF(Rates!$A$2:$A$14,D91)=0,"Block not found on Rates sheet — excluded from the tax computation","")))))))</f>
      </c>
    </row>
    <row r="92">
      <c r="A92" s="4">
        <f>IF(B92="","",ROW()-7)</f>
      </c>
      <c r="N92" s="4">
        <f>IF(B92="","",IF(J92&lt;&gt;"",J92,IFERROR(VLOOKUP(C92,Lives!$A$2:$C$28,2,FALSE),"?")))</f>
      </c>
      <c r="O92">
        <f>IF(B92="","",IFERROR(VLOOKUP(C92,Lives!$A$2:$C$28,3,FALSE),"?"))</f>
      </c>
      <c r="P92" s="5">
        <f>IF(B92="","",ROUND(F92*G92,0))</f>
      </c>
      <c r="Q92" s="5">
        <f>IF(B92="","",IF(NOT(ISNUMBER(E92)),"",IF(E92&gt;=FYStart,F92,I92)))</f>
      </c>
      <c r="R92" s="4">
        <f>IF(B92="","",IF(NOT(ISNUMBER(E92)),"",MAX(0,MIN(IF(L92="",FYEnd,L92),FYEnd)-MAX(E92,FYStart)+1)))</f>
      </c>
      <c r="S92" s="7">
        <f>IF(B92="","",IF(O92="Y",1,IF(K92="",1,CHOOSE(K92,1,1.5,2))))</f>
      </c>
      <c r="T92">
        <f>IF(B92="","",IF(OR(N92="?",NOT(ISNUMBER(E92))),"?",IF(EDATE(E92,12*N92)&lt;=FYStart,"Y","N")))</f>
      </c>
      <c r="U92" s="5">
        <f>IF(B92="","",IF(OR(N92="?",N92=0,NOT(ISNUMBER(R92))),"",IF(OR(T92="Y",Q92&lt;=P92),0,ROUND(MIN(Q92-P92,IF(H92="WDV",Q92*(1-(P92/F92)^(1/N92))*R92/FYDays*S92,(F92-P92)/N92*R92/FYDays*S92)),0))))</f>
      </c>
      <c r="V92" s="5">
        <f>IF(B92="","",IF(NOT(ISNUMBER(U92)),"",IF(L92&lt;&gt;"",0,Q92-U92)))</f>
      </c>
      <c r="W92">
        <f>IF(B92="","",IF(E92="","Date capitalised missing",IF(AND(L92&lt;&gt;"",L92&lt;FYStart),"Disposed before FY start — delete this row",IF(AND(E92&lt;FYStart,I92=""),"Opening net block missing",IF(E92&lt;DATE(2014,4,1),"Pre-1 Apr 2014 asset — Schedule II transition: verify with your CA",IF(N92="?","Class not found on Lives sheet",IF(COUNTIF(Rates!$A$2:$A$14,D92)=0,"Block not found on Rates sheet — excluded from the tax computation","")))))))</f>
      </c>
    </row>
    <row r="93">
      <c r="A93" s="4">
        <f>IF(B93="","",ROW()-7)</f>
      </c>
      <c r="N93" s="4">
        <f>IF(B93="","",IF(J93&lt;&gt;"",J93,IFERROR(VLOOKUP(C93,Lives!$A$2:$C$28,2,FALSE),"?")))</f>
      </c>
      <c r="O93">
        <f>IF(B93="","",IFERROR(VLOOKUP(C93,Lives!$A$2:$C$28,3,FALSE),"?"))</f>
      </c>
      <c r="P93" s="5">
        <f>IF(B93="","",ROUND(F93*G93,0))</f>
      </c>
      <c r="Q93" s="5">
        <f>IF(B93="","",IF(NOT(ISNUMBER(E93)),"",IF(E93&gt;=FYStart,F93,I93)))</f>
      </c>
      <c r="R93" s="4">
        <f>IF(B93="","",IF(NOT(ISNUMBER(E93)),"",MAX(0,MIN(IF(L93="",FYEnd,L93),FYEnd)-MAX(E93,FYStart)+1)))</f>
      </c>
      <c r="S93" s="7">
        <f>IF(B93="","",IF(O93="Y",1,IF(K93="",1,CHOOSE(K93,1,1.5,2))))</f>
      </c>
      <c r="T93">
        <f>IF(B93="","",IF(OR(N93="?",NOT(ISNUMBER(E93))),"?",IF(EDATE(E93,12*N93)&lt;=FYStart,"Y","N")))</f>
      </c>
      <c r="U93" s="5">
        <f>IF(B93="","",IF(OR(N93="?",N93=0,NOT(ISNUMBER(R93))),"",IF(OR(T93="Y",Q93&lt;=P93),0,ROUND(MIN(Q93-P93,IF(H93="WDV",Q93*(1-(P93/F93)^(1/N93))*R93/FYDays*S93,(F93-P93)/N93*R93/FYDays*S93)),0))))</f>
      </c>
      <c r="V93" s="5">
        <f>IF(B93="","",IF(NOT(ISNUMBER(U93)),"",IF(L93&lt;&gt;"",0,Q93-U93)))</f>
      </c>
      <c r="W93">
        <f>IF(B93="","",IF(E93="","Date capitalised missing",IF(AND(L93&lt;&gt;"",L93&lt;FYStart),"Disposed before FY start — delete this row",IF(AND(E93&lt;FYStart,I93=""),"Opening net block missing",IF(E93&lt;DATE(2014,4,1),"Pre-1 Apr 2014 asset — Schedule II transition: verify with your CA",IF(N93="?","Class not found on Lives sheet",IF(COUNTIF(Rates!$A$2:$A$14,D93)=0,"Block not found on Rates sheet — excluded from the tax computation","")))))))</f>
      </c>
    </row>
    <row r="94">
      <c r="A94" s="4">
        <f>IF(B94="","",ROW()-7)</f>
      </c>
      <c r="N94" s="4">
        <f>IF(B94="","",IF(J94&lt;&gt;"",J94,IFERROR(VLOOKUP(C94,Lives!$A$2:$C$28,2,FALSE),"?")))</f>
      </c>
      <c r="O94">
        <f>IF(B94="","",IFERROR(VLOOKUP(C94,Lives!$A$2:$C$28,3,FALSE),"?"))</f>
      </c>
      <c r="P94" s="5">
        <f>IF(B94="","",ROUND(F94*G94,0))</f>
      </c>
      <c r="Q94" s="5">
        <f>IF(B94="","",IF(NOT(ISNUMBER(E94)),"",IF(E94&gt;=FYStart,F94,I94)))</f>
      </c>
      <c r="R94" s="4">
        <f>IF(B94="","",IF(NOT(ISNUMBER(E94)),"",MAX(0,MIN(IF(L94="",FYEnd,L94),FYEnd)-MAX(E94,FYStart)+1)))</f>
      </c>
      <c r="S94" s="7">
        <f>IF(B94="","",IF(O94="Y",1,IF(K94="",1,CHOOSE(K94,1,1.5,2))))</f>
      </c>
      <c r="T94">
        <f>IF(B94="","",IF(OR(N94="?",NOT(ISNUMBER(E94))),"?",IF(EDATE(E94,12*N94)&lt;=FYStart,"Y","N")))</f>
      </c>
      <c r="U94" s="5">
        <f>IF(B94="","",IF(OR(N94="?",N94=0,NOT(ISNUMBER(R94))),"",IF(OR(T94="Y",Q94&lt;=P94),0,ROUND(MIN(Q94-P94,IF(H94="WDV",Q94*(1-(P94/F94)^(1/N94))*R94/FYDays*S94,(F94-P94)/N94*R94/FYDays*S94)),0))))</f>
      </c>
      <c r="V94" s="5">
        <f>IF(B94="","",IF(NOT(ISNUMBER(U94)),"",IF(L94&lt;&gt;"",0,Q94-U94)))</f>
      </c>
      <c r="W94">
        <f>IF(B94="","",IF(E94="","Date capitalised missing",IF(AND(L94&lt;&gt;"",L94&lt;FYStart),"Disposed before FY start — delete this row",IF(AND(E94&lt;FYStart,I94=""),"Opening net block missing",IF(E94&lt;DATE(2014,4,1),"Pre-1 Apr 2014 asset — Schedule II transition: verify with your CA",IF(N94="?","Class not found on Lives sheet",IF(COUNTIF(Rates!$A$2:$A$14,D94)=0,"Block not found on Rates sheet — excluded from the tax computation","")))))))</f>
      </c>
    </row>
    <row r="95">
      <c r="A95" s="4">
        <f>IF(B95="","",ROW()-7)</f>
      </c>
      <c r="N95" s="4">
        <f>IF(B95="","",IF(J95&lt;&gt;"",J95,IFERROR(VLOOKUP(C95,Lives!$A$2:$C$28,2,FALSE),"?")))</f>
      </c>
      <c r="O95">
        <f>IF(B95="","",IFERROR(VLOOKUP(C95,Lives!$A$2:$C$28,3,FALSE),"?"))</f>
      </c>
      <c r="P95" s="5">
        <f>IF(B95="","",ROUND(F95*G95,0))</f>
      </c>
      <c r="Q95" s="5">
        <f>IF(B95="","",IF(NOT(ISNUMBER(E95)),"",IF(E95&gt;=FYStart,F95,I95)))</f>
      </c>
      <c r="R95" s="4">
        <f>IF(B95="","",IF(NOT(ISNUMBER(E95)),"",MAX(0,MIN(IF(L95="",FYEnd,L95),FYEnd)-MAX(E95,FYStart)+1)))</f>
      </c>
      <c r="S95" s="7">
        <f>IF(B95="","",IF(O95="Y",1,IF(K95="",1,CHOOSE(K95,1,1.5,2))))</f>
      </c>
      <c r="T95">
        <f>IF(B95="","",IF(OR(N95="?",NOT(ISNUMBER(E95))),"?",IF(EDATE(E95,12*N95)&lt;=FYStart,"Y","N")))</f>
      </c>
      <c r="U95" s="5">
        <f>IF(B95="","",IF(OR(N95="?",N95=0,NOT(ISNUMBER(R95))),"",IF(OR(T95="Y",Q95&lt;=P95),0,ROUND(MIN(Q95-P95,IF(H95="WDV",Q95*(1-(P95/F95)^(1/N95))*R95/FYDays*S95,(F95-P95)/N95*R95/FYDays*S95)),0))))</f>
      </c>
      <c r="V95" s="5">
        <f>IF(B95="","",IF(NOT(ISNUMBER(U95)),"",IF(L95&lt;&gt;"",0,Q95-U95)))</f>
      </c>
      <c r="W95">
        <f>IF(B95="","",IF(E95="","Date capitalised missing",IF(AND(L95&lt;&gt;"",L95&lt;FYStart),"Disposed before FY start — delete this row",IF(AND(E95&lt;FYStart,I95=""),"Opening net block missing",IF(E95&lt;DATE(2014,4,1),"Pre-1 Apr 2014 asset — Schedule II transition: verify with your CA",IF(N95="?","Class not found on Lives sheet",IF(COUNTIF(Rates!$A$2:$A$14,D95)=0,"Block not found on Rates sheet — excluded from the tax computation","")))))))</f>
      </c>
    </row>
    <row r="96">
      <c r="A96" s="4">
        <f>IF(B96="","",ROW()-7)</f>
      </c>
      <c r="N96" s="4">
        <f>IF(B96="","",IF(J96&lt;&gt;"",J96,IFERROR(VLOOKUP(C96,Lives!$A$2:$C$28,2,FALSE),"?")))</f>
      </c>
      <c r="O96">
        <f>IF(B96="","",IFERROR(VLOOKUP(C96,Lives!$A$2:$C$28,3,FALSE),"?"))</f>
      </c>
      <c r="P96" s="5">
        <f>IF(B96="","",ROUND(F96*G96,0))</f>
      </c>
      <c r="Q96" s="5">
        <f>IF(B96="","",IF(NOT(ISNUMBER(E96)),"",IF(E96&gt;=FYStart,F96,I96)))</f>
      </c>
      <c r="R96" s="4">
        <f>IF(B96="","",IF(NOT(ISNUMBER(E96)),"",MAX(0,MIN(IF(L96="",FYEnd,L96),FYEnd)-MAX(E96,FYStart)+1)))</f>
      </c>
      <c r="S96" s="7">
        <f>IF(B96="","",IF(O96="Y",1,IF(K96="",1,CHOOSE(K96,1,1.5,2))))</f>
      </c>
      <c r="T96">
        <f>IF(B96="","",IF(OR(N96="?",NOT(ISNUMBER(E96))),"?",IF(EDATE(E96,12*N96)&lt;=FYStart,"Y","N")))</f>
      </c>
      <c r="U96" s="5">
        <f>IF(B96="","",IF(OR(N96="?",N96=0,NOT(ISNUMBER(R96))),"",IF(OR(T96="Y",Q96&lt;=P96),0,ROUND(MIN(Q96-P96,IF(H96="WDV",Q96*(1-(P96/F96)^(1/N96))*R96/FYDays*S96,(F96-P96)/N96*R96/FYDays*S96)),0))))</f>
      </c>
      <c r="V96" s="5">
        <f>IF(B96="","",IF(NOT(ISNUMBER(U96)),"",IF(L96&lt;&gt;"",0,Q96-U96)))</f>
      </c>
      <c r="W96">
        <f>IF(B96="","",IF(E96="","Date capitalised missing",IF(AND(L96&lt;&gt;"",L96&lt;FYStart),"Disposed before FY start — delete this row",IF(AND(E96&lt;FYStart,I96=""),"Opening net block missing",IF(E96&lt;DATE(2014,4,1),"Pre-1 Apr 2014 asset — Schedule II transition: verify with your CA",IF(N96="?","Class not found on Lives sheet",IF(COUNTIF(Rates!$A$2:$A$14,D96)=0,"Block not found on Rates sheet — excluded from the tax computation","")))))))</f>
      </c>
    </row>
    <row r="97">
      <c r="A97" s="4">
        <f>IF(B97="","",ROW()-7)</f>
      </c>
      <c r="N97" s="4">
        <f>IF(B97="","",IF(J97&lt;&gt;"",J97,IFERROR(VLOOKUP(C97,Lives!$A$2:$C$28,2,FALSE),"?")))</f>
      </c>
      <c r="O97">
        <f>IF(B97="","",IFERROR(VLOOKUP(C97,Lives!$A$2:$C$28,3,FALSE),"?"))</f>
      </c>
      <c r="P97" s="5">
        <f>IF(B97="","",ROUND(F97*G97,0))</f>
      </c>
      <c r="Q97" s="5">
        <f>IF(B97="","",IF(NOT(ISNUMBER(E97)),"",IF(E97&gt;=FYStart,F97,I97)))</f>
      </c>
      <c r="R97" s="4">
        <f>IF(B97="","",IF(NOT(ISNUMBER(E97)),"",MAX(0,MIN(IF(L97="",FYEnd,L97),FYEnd)-MAX(E97,FYStart)+1)))</f>
      </c>
      <c r="S97" s="7">
        <f>IF(B97="","",IF(O97="Y",1,IF(K97="",1,CHOOSE(K97,1,1.5,2))))</f>
      </c>
      <c r="T97">
        <f>IF(B97="","",IF(OR(N97="?",NOT(ISNUMBER(E97))),"?",IF(EDATE(E97,12*N97)&lt;=FYStart,"Y","N")))</f>
      </c>
      <c r="U97" s="5">
        <f>IF(B97="","",IF(OR(N97="?",N97=0,NOT(ISNUMBER(R97))),"",IF(OR(T97="Y",Q97&lt;=P97),0,ROUND(MIN(Q97-P97,IF(H97="WDV",Q97*(1-(P97/F97)^(1/N97))*R97/FYDays*S97,(F97-P97)/N97*R97/FYDays*S97)),0))))</f>
      </c>
      <c r="V97" s="5">
        <f>IF(B97="","",IF(NOT(ISNUMBER(U97)),"",IF(L97&lt;&gt;"",0,Q97-U97)))</f>
      </c>
      <c r="W97">
        <f>IF(B97="","",IF(E97="","Date capitalised missing",IF(AND(L97&lt;&gt;"",L97&lt;FYStart),"Disposed before FY start — delete this row",IF(AND(E97&lt;FYStart,I97=""),"Opening net block missing",IF(E97&lt;DATE(2014,4,1),"Pre-1 Apr 2014 asset — Schedule II transition: verify with your CA",IF(N97="?","Class not found on Lives sheet",IF(COUNTIF(Rates!$A$2:$A$14,D97)=0,"Block not found on Rates sheet — excluded from the tax computation","")))))))</f>
      </c>
    </row>
    <row r="98">
      <c r="A98" s="4">
        <f>IF(B98="","",ROW()-7)</f>
      </c>
      <c r="N98" s="4">
        <f>IF(B98="","",IF(J98&lt;&gt;"",J98,IFERROR(VLOOKUP(C98,Lives!$A$2:$C$28,2,FALSE),"?")))</f>
      </c>
      <c r="O98">
        <f>IF(B98="","",IFERROR(VLOOKUP(C98,Lives!$A$2:$C$28,3,FALSE),"?"))</f>
      </c>
      <c r="P98" s="5">
        <f>IF(B98="","",ROUND(F98*G98,0))</f>
      </c>
      <c r="Q98" s="5">
        <f>IF(B98="","",IF(NOT(ISNUMBER(E98)),"",IF(E98&gt;=FYStart,F98,I98)))</f>
      </c>
      <c r="R98" s="4">
        <f>IF(B98="","",IF(NOT(ISNUMBER(E98)),"",MAX(0,MIN(IF(L98="",FYEnd,L98),FYEnd)-MAX(E98,FYStart)+1)))</f>
      </c>
      <c r="S98" s="7">
        <f>IF(B98="","",IF(O98="Y",1,IF(K98="",1,CHOOSE(K98,1,1.5,2))))</f>
      </c>
      <c r="T98">
        <f>IF(B98="","",IF(OR(N98="?",NOT(ISNUMBER(E98))),"?",IF(EDATE(E98,12*N98)&lt;=FYStart,"Y","N")))</f>
      </c>
      <c r="U98" s="5">
        <f>IF(B98="","",IF(OR(N98="?",N98=0,NOT(ISNUMBER(R98))),"",IF(OR(T98="Y",Q98&lt;=P98),0,ROUND(MIN(Q98-P98,IF(H98="WDV",Q98*(1-(P98/F98)^(1/N98))*R98/FYDays*S98,(F98-P98)/N98*R98/FYDays*S98)),0))))</f>
      </c>
      <c r="V98" s="5">
        <f>IF(B98="","",IF(NOT(ISNUMBER(U98)),"",IF(L98&lt;&gt;"",0,Q98-U98)))</f>
      </c>
      <c r="W98">
        <f>IF(B98="","",IF(E98="","Date capitalised missing",IF(AND(L98&lt;&gt;"",L98&lt;FYStart),"Disposed before FY start — delete this row",IF(AND(E98&lt;FYStart,I98=""),"Opening net block missing",IF(E98&lt;DATE(2014,4,1),"Pre-1 Apr 2014 asset — Schedule II transition: verify with your CA",IF(N98="?","Class not found on Lives sheet",IF(COUNTIF(Rates!$A$2:$A$14,D98)=0,"Block not found on Rates sheet — excluded from the tax computation","")))))))</f>
      </c>
    </row>
    <row r="99">
      <c r="A99" s="4">
        <f>IF(B99="","",ROW()-7)</f>
      </c>
      <c r="N99" s="4">
        <f>IF(B99="","",IF(J99&lt;&gt;"",J99,IFERROR(VLOOKUP(C99,Lives!$A$2:$C$28,2,FALSE),"?")))</f>
      </c>
      <c r="O99">
        <f>IF(B99="","",IFERROR(VLOOKUP(C99,Lives!$A$2:$C$28,3,FALSE),"?"))</f>
      </c>
      <c r="P99" s="5">
        <f>IF(B99="","",ROUND(F99*G99,0))</f>
      </c>
      <c r="Q99" s="5">
        <f>IF(B99="","",IF(NOT(ISNUMBER(E99)),"",IF(E99&gt;=FYStart,F99,I99)))</f>
      </c>
      <c r="R99" s="4">
        <f>IF(B99="","",IF(NOT(ISNUMBER(E99)),"",MAX(0,MIN(IF(L99="",FYEnd,L99),FYEnd)-MAX(E99,FYStart)+1)))</f>
      </c>
      <c r="S99" s="7">
        <f>IF(B99="","",IF(O99="Y",1,IF(K99="",1,CHOOSE(K99,1,1.5,2))))</f>
      </c>
      <c r="T99">
        <f>IF(B99="","",IF(OR(N99="?",NOT(ISNUMBER(E99))),"?",IF(EDATE(E99,12*N99)&lt;=FYStart,"Y","N")))</f>
      </c>
      <c r="U99" s="5">
        <f>IF(B99="","",IF(OR(N99="?",N99=0,NOT(ISNUMBER(R99))),"",IF(OR(T99="Y",Q99&lt;=P99),0,ROUND(MIN(Q99-P99,IF(H99="WDV",Q99*(1-(P99/F99)^(1/N99))*R99/FYDays*S99,(F99-P99)/N99*R99/FYDays*S99)),0))))</f>
      </c>
      <c r="V99" s="5">
        <f>IF(B99="","",IF(NOT(ISNUMBER(U99)),"",IF(L99&lt;&gt;"",0,Q99-U99)))</f>
      </c>
      <c r="W99">
        <f>IF(B99="","",IF(E99="","Date capitalised missing",IF(AND(L99&lt;&gt;"",L99&lt;FYStart),"Disposed before FY start — delete this row",IF(AND(E99&lt;FYStart,I99=""),"Opening net block missing",IF(E99&lt;DATE(2014,4,1),"Pre-1 Apr 2014 asset — Schedule II transition: verify with your CA",IF(N99="?","Class not found on Lives sheet",IF(COUNTIF(Rates!$A$2:$A$14,D99)=0,"Block not found on Rates sheet — excluded from the tax computation","")))))))</f>
      </c>
    </row>
    <row r="100">
      <c r="A100" s="4">
        <f>IF(B100="","",ROW()-7)</f>
      </c>
      <c r="N100" s="4">
        <f>IF(B100="","",IF(J100&lt;&gt;"",J100,IFERROR(VLOOKUP(C100,Lives!$A$2:$C$28,2,FALSE),"?")))</f>
      </c>
      <c r="O100">
        <f>IF(B100="","",IFERROR(VLOOKUP(C100,Lives!$A$2:$C$28,3,FALSE),"?"))</f>
      </c>
      <c r="P100" s="5">
        <f>IF(B100="","",ROUND(F100*G100,0))</f>
      </c>
      <c r="Q100" s="5">
        <f>IF(B100="","",IF(NOT(ISNUMBER(E100)),"",IF(E100&gt;=FYStart,F100,I100)))</f>
      </c>
      <c r="R100" s="4">
        <f>IF(B100="","",IF(NOT(ISNUMBER(E100)),"",MAX(0,MIN(IF(L100="",FYEnd,L100),FYEnd)-MAX(E100,FYStart)+1)))</f>
      </c>
      <c r="S100" s="7">
        <f>IF(B100="","",IF(O100="Y",1,IF(K100="",1,CHOOSE(K100,1,1.5,2))))</f>
      </c>
      <c r="T100">
        <f>IF(B100="","",IF(OR(N100="?",NOT(ISNUMBER(E100))),"?",IF(EDATE(E100,12*N100)&lt;=FYStart,"Y","N")))</f>
      </c>
      <c r="U100" s="5">
        <f>IF(B100="","",IF(OR(N100="?",N100=0,NOT(ISNUMBER(R100))),"",IF(OR(T100="Y",Q100&lt;=P100),0,ROUND(MIN(Q100-P100,IF(H100="WDV",Q100*(1-(P100/F100)^(1/N100))*R100/FYDays*S100,(F100-P100)/N100*R100/FYDays*S100)),0))))</f>
      </c>
      <c r="V100" s="5">
        <f>IF(B100="","",IF(NOT(ISNUMBER(U100)),"",IF(L100&lt;&gt;"",0,Q100-U100)))</f>
      </c>
      <c r="W100">
        <f>IF(B100="","",IF(E100="","Date capitalised missing",IF(AND(L100&lt;&gt;"",L100&lt;FYStart),"Disposed before FY start — delete this row",IF(AND(E100&lt;FYStart,I100=""),"Opening net block missing",IF(E100&lt;DATE(2014,4,1),"Pre-1 Apr 2014 asset — Schedule II transition: verify with your CA",IF(N100="?","Class not found on Lives sheet",IF(COUNTIF(Rates!$A$2:$A$14,D100)=0,"Block not found on Rates sheet — excluded from the tax computation","")))))))</f>
      </c>
    </row>
    <row r="101">
      <c r="A101" s="4">
        <f>IF(B101="","",ROW()-7)</f>
      </c>
      <c r="N101" s="4">
        <f>IF(B101="","",IF(J101&lt;&gt;"",J101,IFERROR(VLOOKUP(C101,Lives!$A$2:$C$28,2,FALSE),"?")))</f>
      </c>
      <c r="O101">
        <f>IF(B101="","",IFERROR(VLOOKUP(C101,Lives!$A$2:$C$28,3,FALSE),"?"))</f>
      </c>
      <c r="P101" s="5">
        <f>IF(B101="","",ROUND(F101*G101,0))</f>
      </c>
      <c r="Q101" s="5">
        <f>IF(B101="","",IF(NOT(ISNUMBER(E101)),"",IF(E101&gt;=FYStart,F101,I101)))</f>
      </c>
      <c r="R101" s="4">
        <f>IF(B101="","",IF(NOT(ISNUMBER(E101)),"",MAX(0,MIN(IF(L101="",FYEnd,L101),FYEnd)-MAX(E101,FYStart)+1)))</f>
      </c>
      <c r="S101" s="7">
        <f>IF(B101="","",IF(O101="Y",1,IF(K101="",1,CHOOSE(K101,1,1.5,2))))</f>
      </c>
      <c r="T101">
        <f>IF(B101="","",IF(OR(N101="?",NOT(ISNUMBER(E101))),"?",IF(EDATE(E101,12*N101)&lt;=FYStart,"Y","N")))</f>
      </c>
      <c r="U101" s="5">
        <f>IF(B101="","",IF(OR(N101="?",N101=0,NOT(ISNUMBER(R101))),"",IF(OR(T101="Y",Q101&lt;=P101),0,ROUND(MIN(Q101-P101,IF(H101="WDV",Q101*(1-(P101/F101)^(1/N101))*R101/FYDays*S101,(F101-P101)/N101*R101/FYDays*S101)),0))))</f>
      </c>
      <c r="V101" s="5">
        <f>IF(B101="","",IF(NOT(ISNUMBER(U101)),"",IF(L101&lt;&gt;"",0,Q101-U101)))</f>
      </c>
      <c r="W101">
        <f>IF(B101="","",IF(E101="","Date capitalised missing",IF(AND(L101&lt;&gt;"",L101&lt;FYStart),"Disposed before FY start — delete this row",IF(AND(E101&lt;FYStart,I101=""),"Opening net block missing",IF(E101&lt;DATE(2014,4,1),"Pre-1 Apr 2014 asset — Schedule II transition: verify with your CA",IF(N101="?","Class not found on Lives sheet",IF(COUNTIF(Rates!$A$2:$A$14,D101)=0,"Block not found on Rates sheet — excluded from the tax computation","")))))))</f>
      </c>
    </row>
    <row r="102">
      <c r="A102" s="4">
        <f>IF(B102="","",ROW()-7)</f>
      </c>
      <c r="N102" s="4">
        <f>IF(B102="","",IF(J102&lt;&gt;"",J102,IFERROR(VLOOKUP(C102,Lives!$A$2:$C$28,2,FALSE),"?")))</f>
      </c>
      <c r="O102">
        <f>IF(B102="","",IFERROR(VLOOKUP(C102,Lives!$A$2:$C$28,3,FALSE),"?"))</f>
      </c>
      <c r="P102" s="5">
        <f>IF(B102="","",ROUND(F102*G102,0))</f>
      </c>
      <c r="Q102" s="5">
        <f>IF(B102="","",IF(NOT(ISNUMBER(E102)),"",IF(E102&gt;=FYStart,F102,I102)))</f>
      </c>
      <c r="R102" s="4">
        <f>IF(B102="","",IF(NOT(ISNUMBER(E102)),"",MAX(0,MIN(IF(L102="",FYEnd,L102),FYEnd)-MAX(E102,FYStart)+1)))</f>
      </c>
      <c r="S102" s="7">
        <f>IF(B102="","",IF(O102="Y",1,IF(K102="",1,CHOOSE(K102,1,1.5,2))))</f>
      </c>
      <c r="T102">
        <f>IF(B102="","",IF(OR(N102="?",NOT(ISNUMBER(E102))),"?",IF(EDATE(E102,12*N102)&lt;=FYStart,"Y","N")))</f>
      </c>
      <c r="U102" s="5">
        <f>IF(B102="","",IF(OR(N102="?",N102=0,NOT(ISNUMBER(R102))),"",IF(OR(T102="Y",Q102&lt;=P102),0,ROUND(MIN(Q102-P102,IF(H102="WDV",Q102*(1-(P102/F102)^(1/N102))*R102/FYDays*S102,(F102-P102)/N102*R102/FYDays*S102)),0))))</f>
      </c>
      <c r="V102" s="5">
        <f>IF(B102="","",IF(NOT(ISNUMBER(U102)),"",IF(L102&lt;&gt;"",0,Q102-U102)))</f>
      </c>
      <c r="W102">
        <f>IF(B102="","",IF(E102="","Date capitalised missing",IF(AND(L102&lt;&gt;"",L102&lt;FYStart),"Disposed before FY start — delete this row",IF(AND(E102&lt;FYStart,I102=""),"Opening net block missing",IF(E102&lt;DATE(2014,4,1),"Pre-1 Apr 2014 asset — Schedule II transition: verify with your CA",IF(N102="?","Class not found on Lives sheet",IF(COUNTIF(Rates!$A$2:$A$14,D102)=0,"Block not found on Rates sheet — excluded from the tax computation","")))))))</f>
      </c>
    </row>
    <row r="103">
      <c r="A103" s="4">
        <f>IF(B103="","",ROW()-7)</f>
      </c>
      <c r="N103" s="4">
        <f>IF(B103="","",IF(J103&lt;&gt;"",J103,IFERROR(VLOOKUP(C103,Lives!$A$2:$C$28,2,FALSE),"?")))</f>
      </c>
      <c r="O103">
        <f>IF(B103="","",IFERROR(VLOOKUP(C103,Lives!$A$2:$C$28,3,FALSE),"?"))</f>
      </c>
      <c r="P103" s="5">
        <f>IF(B103="","",ROUND(F103*G103,0))</f>
      </c>
      <c r="Q103" s="5">
        <f>IF(B103="","",IF(NOT(ISNUMBER(E103)),"",IF(E103&gt;=FYStart,F103,I103)))</f>
      </c>
      <c r="R103" s="4">
        <f>IF(B103="","",IF(NOT(ISNUMBER(E103)),"",MAX(0,MIN(IF(L103="",FYEnd,L103),FYEnd)-MAX(E103,FYStart)+1)))</f>
      </c>
      <c r="S103" s="7">
        <f>IF(B103="","",IF(O103="Y",1,IF(K103="",1,CHOOSE(K103,1,1.5,2))))</f>
      </c>
      <c r="T103">
        <f>IF(B103="","",IF(OR(N103="?",NOT(ISNUMBER(E103))),"?",IF(EDATE(E103,12*N103)&lt;=FYStart,"Y","N")))</f>
      </c>
      <c r="U103" s="5">
        <f>IF(B103="","",IF(OR(N103="?",N103=0,NOT(ISNUMBER(R103))),"",IF(OR(T103="Y",Q103&lt;=P103),0,ROUND(MIN(Q103-P103,IF(H103="WDV",Q103*(1-(P103/F103)^(1/N103))*R103/FYDays*S103,(F103-P103)/N103*R103/FYDays*S103)),0))))</f>
      </c>
      <c r="V103" s="5">
        <f>IF(B103="","",IF(NOT(ISNUMBER(U103)),"",IF(L103&lt;&gt;"",0,Q103-U103)))</f>
      </c>
      <c r="W103">
        <f>IF(B103="","",IF(E103="","Date capitalised missing",IF(AND(L103&lt;&gt;"",L103&lt;FYStart),"Disposed before FY start — delete this row",IF(AND(E103&lt;FYStart,I103=""),"Opening net block missing",IF(E103&lt;DATE(2014,4,1),"Pre-1 Apr 2014 asset — Schedule II transition: verify with your CA",IF(N103="?","Class not found on Lives sheet",IF(COUNTIF(Rates!$A$2:$A$14,D103)=0,"Block not found on Rates sheet — excluded from the tax computation","")))))))</f>
      </c>
    </row>
    <row r="104">
      <c r="A104" s="4">
        <f>IF(B104="","",ROW()-7)</f>
      </c>
      <c r="N104" s="4">
        <f>IF(B104="","",IF(J104&lt;&gt;"",J104,IFERROR(VLOOKUP(C104,Lives!$A$2:$C$28,2,FALSE),"?")))</f>
      </c>
      <c r="O104">
        <f>IF(B104="","",IFERROR(VLOOKUP(C104,Lives!$A$2:$C$28,3,FALSE),"?"))</f>
      </c>
      <c r="P104" s="5">
        <f>IF(B104="","",ROUND(F104*G104,0))</f>
      </c>
      <c r="Q104" s="5">
        <f>IF(B104="","",IF(NOT(ISNUMBER(E104)),"",IF(E104&gt;=FYStart,F104,I104)))</f>
      </c>
      <c r="R104" s="4">
        <f>IF(B104="","",IF(NOT(ISNUMBER(E104)),"",MAX(0,MIN(IF(L104="",FYEnd,L104),FYEnd)-MAX(E104,FYStart)+1)))</f>
      </c>
      <c r="S104" s="7">
        <f>IF(B104="","",IF(O104="Y",1,IF(K104="",1,CHOOSE(K104,1,1.5,2))))</f>
      </c>
      <c r="T104">
        <f>IF(B104="","",IF(OR(N104="?",NOT(ISNUMBER(E104))),"?",IF(EDATE(E104,12*N104)&lt;=FYStart,"Y","N")))</f>
      </c>
      <c r="U104" s="5">
        <f>IF(B104="","",IF(OR(N104="?",N104=0,NOT(ISNUMBER(R104))),"",IF(OR(T104="Y",Q104&lt;=P104),0,ROUND(MIN(Q104-P104,IF(H104="WDV",Q104*(1-(P104/F104)^(1/N104))*R104/FYDays*S104,(F104-P104)/N104*R104/FYDays*S104)),0))))</f>
      </c>
      <c r="V104" s="5">
        <f>IF(B104="","",IF(NOT(ISNUMBER(U104)),"",IF(L104&lt;&gt;"",0,Q104-U104)))</f>
      </c>
      <c r="W104">
        <f>IF(B104="","",IF(E104="","Date capitalised missing",IF(AND(L104&lt;&gt;"",L104&lt;FYStart),"Disposed before FY start — delete this row",IF(AND(E104&lt;FYStart,I104=""),"Opening net block missing",IF(E104&lt;DATE(2014,4,1),"Pre-1 Apr 2014 asset — Schedule II transition: verify with your CA",IF(N104="?","Class not found on Lives sheet",IF(COUNTIF(Rates!$A$2:$A$14,D104)=0,"Block not found on Rates sheet — excluded from the tax computation","")))))))</f>
      </c>
    </row>
    <row r="105">
      <c r="A105" s="4">
        <f>IF(B105="","",ROW()-7)</f>
      </c>
      <c r="N105" s="4">
        <f>IF(B105="","",IF(J105&lt;&gt;"",J105,IFERROR(VLOOKUP(C105,Lives!$A$2:$C$28,2,FALSE),"?")))</f>
      </c>
      <c r="O105">
        <f>IF(B105="","",IFERROR(VLOOKUP(C105,Lives!$A$2:$C$28,3,FALSE),"?"))</f>
      </c>
      <c r="P105" s="5">
        <f>IF(B105="","",ROUND(F105*G105,0))</f>
      </c>
      <c r="Q105" s="5">
        <f>IF(B105="","",IF(NOT(ISNUMBER(E105)),"",IF(E105&gt;=FYStart,F105,I105)))</f>
      </c>
      <c r="R105" s="4">
        <f>IF(B105="","",IF(NOT(ISNUMBER(E105)),"",MAX(0,MIN(IF(L105="",FYEnd,L105),FYEnd)-MAX(E105,FYStart)+1)))</f>
      </c>
      <c r="S105" s="7">
        <f>IF(B105="","",IF(O105="Y",1,IF(K105="",1,CHOOSE(K105,1,1.5,2))))</f>
      </c>
      <c r="T105">
        <f>IF(B105="","",IF(OR(N105="?",NOT(ISNUMBER(E105))),"?",IF(EDATE(E105,12*N105)&lt;=FYStart,"Y","N")))</f>
      </c>
      <c r="U105" s="5">
        <f>IF(B105="","",IF(OR(N105="?",N105=0,NOT(ISNUMBER(R105))),"",IF(OR(T105="Y",Q105&lt;=P105),0,ROUND(MIN(Q105-P105,IF(H105="WDV",Q105*(1-(P105/F105)^(1/N105))*R105/FYDays*S105,(F105-P105)/N105*R105/FYDays*S105)),0))))</f>
      </c>
      <c r="V105" s="5">
        <f>IF(B105="","",IF(NOT(ISNUMBER(U105)),"",IF(L105&lt;&gt;"",0,Q105-U105)))</f>
      </c>
      <c r="W105">
        <f>IF(B105="","",IF(E105="","Date capitalised missing",IF(AND(L105&lt;&gt;"",L105&lt;FYStart),"Disposed before FY start — delete this row",IF(AND(E105&lt;FYStart,I105=""),"Opening net block missing",IF(E105&lt;DATE(2014,4,1),"Pre-1 Apr 2014 asset — Schedule II transition: verify with your CA",IF(N105="?","Class not found on Lives sheet",IF(COUNTIF(Rates!$A$2:$A$14,D105)=0,"Block not found on Rates sheet — excluded from the tax computation","")))))))</f>
      </c>
    </row>
    <row r="106">
      <c r="A106" s="4">
        <f>IF(B106="","",ROW()-7)</f>
      </c>
      <c r="N106" s="4">
        <f>IF(B106="","",IF(J106&lt;&gt;"",J106,IFERROR(VLOOKUP(C106,Lives!$A$2:$C$28,2,FALSE),"?")))</f>
      </c>
      <c r="O106">
        <f>IF(B106="","",IFERROR(VLOOKUP(C106,Lives!$A$2:$C$28,3,FALSE),"?"))</f>
      </c>
      <c r="P106" s="5">
        <f>IF(B106="","",ROUND(F106*G106,0))</f>
      </c>
      <c r="Q106" s="5">
        <f>IF(B106="","",IF(NOT(ISNUMBER(E106)),"",IF(E106&gt;=FYStart,F106,I106)))</f>
      </c>
      <c r="R106" s="4">
        <f>IF(B106="","",IF(NOT(ISNUMBER(E106)),"",MAX(0,MIN(IF(L106="",FYEnd,L106),FYEnd)-MAX(E106,FYStart)+1)))</f>
      </c>
      <c r="S106" s="7">
        <f>IF(B106="","",IF(O106="Y",1,IF(K106="",1,CHOOSE(K106,1,1.5,2))))</f>
      </c>
      <c r="T106">
        <f>IF(B106="","",IF(OR(N106="?",NOT(ISNUMBER(E106))),"?",IF(EDATE(E106,12*N106)&lt;=FYStart,"Y","N")))</f>
      </c>
      <c r="U106" s="5">
        <f>IF(B106="","",IF(OR(N106="?",N106=0,NOT(ISNUMBER(R106))),"",IF(OR(T106="Y",Q106&lt;=P106),0,ROUND(MIN(Q106-P106,IF(H106="WDV",Q106*(1-(P106/F106)^(1/N106))*R106/FYDays*S106,(F106-P106)/N106*R106/FYDays*S106)),0))))</f>
      </c>
      <c r="V106" s="5">
        <f>IF(B106="","",IF(NOT(ISNUMBER(U106)),"",IF(L106&lt;&gt;"",0,Q106-U106)))</f>
      </c>
      <c r="W106">
        <f>IF(B106="","",IF(E106="","Date capitalised missing",IF(AND(L106&lt;&gt;"",L106&lt;FYStart),"Disposed before FY start — delete this row",IF(AND(E106&lt;FYStart,I106=""),"Opening net block missing",IF(E106&lt;DATE(2014,4,1),"Pre-1 Apr 2014 asset — Schedule II transition: verify with your CA",IF(N106="?","Class not found on Lives sheet",IF(COUNTIF(Rates!$A$2:$A$14,D106)=0,"Block not found on Rates sheet — excluded from the tax computation","")))))))</f>
      </c>
    </row>
    <row r="107">
      <c r="A107" s="4">
        <f>IF(B107="","",ROW()-7)</f>
      </c>
      <c r="N107" s="4">
        <f>IF(B107="","",IF(J107&lt;&gt;"",J107,IFERROR(VLOOKUP(C107,Lives!$A$2:$C$28,2,FALSE),"?")))</f>
      </c>
      <c r="O107">
        <f>IF(B107="","",IFERROR(VLOOKUP(C107,Lives!$A$2:$C$28,3,FALSE),"?"))</f>
      </c>
      <c r="P107" s="5">
        <f>IF(B107="","",ROUND(F107*G107,0))</f>
      </c>
      <c r="Q107" s="5">
        <f>IF(B107="","",IF(NOT(ISNUMBER(E107)),"",IF(E107&gt;=FYStart,F107,I107)))</f>
      </c>
      <c r="R107" s="4">
        <f>IF(B107="","",IF(NOT(ISNUMBER(E107)),"",MAX(0,MIN(IF(L107="",FYEnd,L107),FYEnd)-MAX(E107,FYStart)+1)))</f>
      </c>
      <c r="S107" s="7">
        <f>IF(B107="","",IF(O107="Y",1,IF(K107="",1,CHOOSE(K107,1,1.5,2))))</f>
      </c>
      <c r="T107">
        <f>IF(B107="","",IF(OR(N107="?",NOT(ISNUMBER(E107))),"?",IF(EDATE(E107,12*N107)&lt;=FYStart,"Y","N")))</f>
      </c>
      <c r="U107" s="5">
        <f>IF(B107="","",IF(OR(N107="?",N107=0,NOT(ISNUMBER(R107))),"",IF(OR(T107="Y",Q107&lt;=P107),0,ROUND(MIN(Q107-P107,IF(H107="WDV",Q107*(1-(P107/F107)^(1/N107))*R107/FYDays*S107,(F107-P107)/N107*R107/FYDays*S107)),0))))</f>
      </c>
      <c r="V107" s="5">
        <f>IF(B107="","",IF(NOT(ISNUMBER(U107)),"",IF(L107&lt;&gt;"",0,Q107-U107)))</f>
      </c>
      <c r="W107">
        <f>IF(B107="","",IF(E107="","Date capitalised missing",IF(AND(L107&lt;&gt;"",L107&lt;FYStart),"Disposed before FY start — delete this row",IF(AND(E107&lt;FYStart,I107=""),"Opening net block missing",IF(E107&lt;DATE(2014,4,1),"Pre-1 Apr 2014 asset — Schedule II transition: verify with your CA",IF(N107="?","Class not found on Lives sheet",IF(COUNTIF(Rates!$A$2:$A$14,D107)=0,"Block not found on Rates sheet — excluded from the tax computation","")))))))</f>
      </c>
    </row>
    <row r="108">
      <c r="A108" s="4">
        <f>IF(B108="","",ROW()-7)</f>
      </c>
      <c r="N108" s="4">
        <f>IF(B108="","",IF(J108&lt;&gt;"",J108,IFERROR(VLOOKUP(C108,Lives!$A$2:$C$28,2,FALSE),"?")))</f>
      </c>
      <c r="O108">
        <f>IF(B108="","",IFERROR(VLOOKUP(C108,Lives!$A$2:$C$28,3,FALSE),"?"))</f>
      </c>
      <c r="P108" s="5">
        <f>IF(B108="","",ROUND(F108*G108,0))</f>
      </c>
      <c r="Q108" s="5">
        <f>IF(B108="","",IF(NOT(ISNUMBER(E108)),"",IF(E108&gt;=FYStart,F108,I108)))</f>
      </c>
      <c r="R108" s="4">
        <f>IF(B108="","",IF(NOT(ISNUMBER(E108)),"",MAX(0,MIN(IF(L108="",FYEnd,L108),FYEnd)-MAX(E108,FYStart)+1)))</f>
      </c>
      <c r="S108" s="7">
        <f>IF(B108="","",IF(O108="Y",1,IF(K108="",1,CHOOSE(K108,1,1.5,2))))</f>
      </c>
      <c r="T108">
        <f>IF(B108="","",IF(OR(N108="?",NOT(ISNUMBER(E108))),"?",IF(EDATE(E108,12*N108)&lt;=FYStart,"Y","N")))</f>
      </c>
      <c r="U108" s="5">
        <f>IF(B108="","",IF(OR(N108="?",N108=0,NOT(ISNUMBER(R108))),"",IF(OR(T108="Y",Q108&lt;=P108),0,ROUND(MIN(Q108-P108,IF(H108="WDV",Q108*(1-(P108/F108)^(1/N108))*R108/FYDays*S108,(F108-P108)/N108*R108/FYDays*S108)),0))))</f>
      </c>
      <c r="V108" s="5">
        <f>IF(B108="","",IF(NOT(ISNUMBER(U108)),"",IF(L108&lt;&gt;"",0,Q108-U108)))</f>
      </c>
      <c r="W108">
        <f>IF(B108="","",IF(E108="","Date capitalised missing",IF(AND(L108&lt;&gt;"",L108&lt;FYStart),"Disposed before FY start — delete this row",IF(AND(E108&lt;FYStart,I108=""),"Opening net block missing",IF(E108&lt;DATE(2014,4,1),"Pre-1 Apr 2014 asset — Schedule II transition: verify with your CA",IF(N108="?","Class not found on Lives sheet",IF(COUNTIF(Rates!$A$2:$A$14,D108)=0,"Block not found on Rates sheet — excluded from the tax computation","")))))))</f>
      </c>
    </row>
    <row r="109">
      <c r="A109" s="4">
        <f>IF(B109="","",ROW()-7)</f>
      </c>
      <c r="N109" s="4">
        <f>IF(B109="","",IF(J109&lt;&gt;"",J109,IFERROR(VLOOKUP(C109,Lives!$A$2:$C$28,2,FALSE),"?")))</f>
      </c>
      <c r="O109">
        <f>IF(B109="","",IFERROR(VLOOKUP(C109,Lives!$A$2:$C$28,3,FALSE),"?"))</f>
      </c>
      <c r="P109" s="5">
        <f>IF(B109="","",ROUND(F109*G109,0))</f>
      </c>
      <c r="Q109" s="5">
        <f>IF(B109="","",IF(NOT(ISNUMBER(E109)),"",IF(E109&gt;=FYStart,F109,I109)))</f>
      </c>
      <c r="R109" s="4">
        <f>IF(B109="","",IF(NOT(ISNUMBER(E109)),"",MAX(0,MIN(IF(L109="",FYEnd,L109),FYEnd)-MAX(E109,FYStart)+1)))</f>
      </c>
      <c r="S109" s="7">
        <f>IF(B109="","",IF(O109="Y",1,IF(K109="",1,CHOOSE(K109,1,1.5,2))))</f>
      </c>
      <c r="T109">
        <f>IF(B109="","",IF(OR(N109="?",NOT(ISNUMBER(E109))),"?",IF(EDATE(E109,12*N109)&lt;=FYStart,"Y","N")))</f>
      </c>
      <c r="U109" s="5">
        <f>IF(B109="","",IF(OR(N109="?",N109=0,NOT(ISNUMBER(R109))),"",IF(OR(T109="Y",Q109&lt;=P109),0,ROUND(MIN(Q109-P109,IF(H109="WDV",Q109*(1-(P109/F109)^(1/N109))*R109/FYDays*S109,(F109-P109)/N109*R109/FYDays*S109)),0))))</f>
      </c>
      <c r="V109" s="5">
        <f>IF(B109="","",IF(NOT(ISNUMBER(U109)),"",IF(L109&lt;&gt;"",0,Q109-U109)))</f>
      </c>
      <c r="W109">
        <f>IF(B109="","",IF(E109="","Date capitalised missing",IF(AND(L109&lt;&gt;"",L109&lt;FYStart),"Disposed before FY start — delete this row",IF(AND(E109&lt;FYStart,I109=""),"Opening net block missing",IF(E109&lt;DATE(2014,4,1),"Pre-1 Apr 2014 asset — Schedule II transition: verify with your CA",IF(N109="?","Class not found on Lives sheet",IF(COUNTIF(Rates!$A$2:$A$14,D109)=0,"Block not found on Rates sheet — excluded from the tax computation","")))))))</f>
      </c>
    </row>
    <row r="110">
      <c r="A110" s="4">
        <f>IF(B110="","",ROW()-7)</f>
      </c>
      <c r="N110" s="4">
        <f>IF(B110="","",IF(J110&lt;&gt;"",J110,IFERROR(VLOOKUP(C110,Lives!$A$2:$C$28,2,FALSE),"?")))</f>
      </c>
      <c r="O110">
        <f>IF(B110="","",IFERROR(VLOOKUP(C110,Lives!$A$2:$C$28,3,FALSE),"?"))</f>
      </c>
      <c r="P110" s="5">
        <f>IF(B110="","",ROUND(F110*G110,0))</f>
      </c>
      <c r="Q110" s="5">
        <f>IF(B110="","",IF(NOT(ISNUMBER(E110)),"",IF(E110&gt;=FYStart,F110,I110)))</f>
      </c>
      <c r="R110" s="4">
        <f>IF(B110="","",IF(NOT(ISNUMBER(E110)),"",MAX(0,MIN(IF(L110="",FYEnd,L110),FYEnd)-MAX(E110,FYStart)+1)))</f>
      </c>
      <c r="S110" s="7">
        <f>IF(B110="","",IF(O110="Y",1,IF(K110="",1,CHOOSE(K110,1,1.5,2))))</f>
      </c>
      <c r="T110">
        <f>IF(B110="","",IF(OR(N110="?",NOT(ISNUMBER(E110))),"?",IF(EDATE(E110,12*N110)&lt;=FYStart,"Y","N")))</f>
      </c>
      <c r="U110" s="5">
        <f>IF(B110="","",IF(OR(N110="?",N110=0,NOT(ISNUMBER(R110))),"",IF(OR(T110="Y",Q110&lt;=P110),0,ROUND(MIN(Q110-P110,IF(H110="WDV",Q110*(1-(P110/F110)^(1/N110))*R110/FYDays*S110,(F110-P110)/N110*R110/FYDays*S110)),0))))</f>
      </c>
      <c r="V110" s="5">
        <f>IF(B110="","",IF(NOT(ISNUMBER(U110)),"",IF(L110&lt;&gt;"",0,Q110-U110)))</f>
      </c>
      <c r="W110">
        <f>IF(B110="","",IF(E110="","Date capitalised missing",IF(AND(L110&lt;&gt;"",L110&lt;FYStart),"Disposed before FY start — delete this row",IF(AND(E110&lt;FYStart,I110=""),"Opening net block missing",IF(E110&lt;DATE(2014,4,1),"Pre-1 Apr 2014 asset — Schedule II transition: verify with your CA",IF(N110="?","Class not found on Lives sheet",IF(COUNTIF(Rates!$A$2:$A$14,D110)=0,"Block not found on Rates sheet — excluded from the tax computation","")))))))</f>
      </c>
    </row>
    <row r="111">
      <c r="A111" s="4">
        <f>IF(B111="","",ROW()-7)</f>
      </c>
      <c r="N111" s="4">
        <f>IF(B111="","",IF(J111&lt;&gt;"",J111,IFERROR(VLOOKUP(C111,Lives!$A$2:$C$28,2,FALSE),"?")))</f>
      </c>
      <c r="O111">
        <f>IF(B111="","",IFERROR(VLOOKUP(C111,Lives!$A$2:$C$28,3,FALSE),"?"))</f>
      </c>
      <c r="P111" s="5">
        <f>IF(B111="","",ROUND(F111*G111,0))</f>
      </c>
      <c r="Q111" s="5">
        <f>IF(B111="","",IF(NOT(ISNUMBER(E111)),"",IF(E111&gt;=FYStart,F111,I111)))</f>
      </c>
      <c r="R111" s="4">
        <f>IF(B111="","",IF(NOT(ISNUMBER(E111)),"",MAX(0,MIN(IF(L111="",FYEnd,L111),FYEnd)-MAX(E111,FYStart)+1)))</f>
      </c>
      <c r="S111" s="7">
        <f>IF(B111="","",IF(O111="Y",1,IF(K111="",1,CHOOSE(K111,1,1.5,2))))</f>
      </c>
      <c r="T111">
        <f>IF(B111="","",IF(OR(N111="?",NOT(ISNUMBER(E111))),"?",IF(EDATE(E111,12*N111)&lt;=FYStart,"Y","N")))</f>
      </c>
      <c r="U111" s="5">
        <f>IF(B111="","",IF(OR(N111="?",N111=0,NOT(ISNUMBER(R111))),"",IF(OR(T111="Y",Q111&lt;=P111),0,ROUND(MIN(Q111-P111,IF(H111="WDV",Q111*(1-(P111/F111)^(1/N111))*R111/FYDays*S111,(F111-P111)/N111*R111/FYDays*S111)),0))))</f>
      </c>
      <c r="V111" s="5">
        <f>IF(B111="","",IF(NOT(ISNUMBER(U111)),"",IF(L111&lt;&gt;"",0,Q111-U111)))</f>
      </c>
      <c r="W111">
        <f>IF(B111="","",IF(E111="","Date capitalised missing",IF(AND(L111&lt;&gt;"",L111&lt;FYStart),"Disposed before FY start — delete this row",IF(AND(E111&lt;FYStart,I111=""),"Opening net block missing",IF(E111&lt;DATE(2014,4,1),"Pre-1 Apr 2014 asset — Schedule II transition: verify with your CA",IF(N111="?","Class not found on Lives sheet",IF(COUNTIF(Rates!$A$2:$A$14,D111)=0,"Block not found on Rates sheet — excluded from the tax computation","")))))))</f>
      </c>
    </row>
    <row r="112">
      <c r="A112" s="4">
        <f>IF(B112="","",ROW()-7)</f>
      </c>
      <c r="N112" s="4">
        <f>IF(B112="","",IF(J112&lt;&gt;"",J112,IFERROR(VLOOKUP(C112,Lives!$A$2:$C$28,2,FALSE),"?")))</f>
      </c>
      <c r="O112">
        <f>IF(B112="","",IFERROR(VLOOKUP(C112,Lives!$A$2:$C$28,3,FALSE),"?"))</f>
      </c>
      <c r="P112" s="5">
        <f>IF(B112="","",ROUND(F112*G112,0))</f>
      </c>
      <c r="Q112" s="5">
        <f>IF(B112="","",IF(NOT(ISNUMBER(E112)),"",IF(E112&gt;=FYStart,F112,I112)))</f>
      </c>
      <c r="R112" s="4">
        <f>IF(B112="","",IF(NOT(ISNUMBER(E112)),"",MAX(0,MIN(IF(L112="",FYEnd,L112),FYEnd)-MAX(E112,FYStart)+1)))</f>
      </c>
      <c r="S112" s="7">
        <f>IF(B112="","",IF(O112="Y",1,IF(K112="",1,CHOOSE(K112,1,1.5,2))))</f>
      </c>
      <c r="T112">
        <f>IF(B112="","",IF(OR(N112="?",NOT(ISNUMBER(E112))),"?",IF(EDATE(E112,12*N112)&lt;=FYStart,"Y","N")))</f>
      </c>
      <c r="U112" s="5">
        <f>IF(B112="","",IF(OR(N112="?",N112=0,NOT(ISNUMBER(R112))),"",IF(OR(T112="Y",Q112&lt;=P112),0,ROUND(MIN(Q112-P112,IF(H112="WDV",Q112*(1-(P112/F112)^(1/N112))*R112/FYDays*S112,(F112-P112)/N112*R112/FYDays*S112)),0))))</f>
      </c>
      <c r="V112" s="5">
        <f>IF(B112="","",IF(NOT(ISNUMBER(U112)),"",IF(L112&lt;&gt;"",0,Q112-U112)))</f>
      </c>
      <c r="W112">
        <f>IF(B112="","",IF(E112="","Date capitalised missing",IF(AND(L112&lt;&gt;"",L112&lt;FYStart),"Disposed before FY start — delete this row",IF(AND(E112&lt;FYStart,I112=""),"Opening net block missing",IF(E112&lt;DATE(2014,4,1),"Pre-1 Apr 2014 asset — Schedule II transition: verify with your CA",IF(N112="?","Class not found on Lives sheet",IF(COUNTIF(Rates!$A$2:$A$14,D112)=0,"Block not found on Rates sheet — excluded from the tax computation","")))))))</f>
      </c>
    </row>
    <row r="113">
      <c r="A113" s="4">
        <f>IF(B113="","",ROW()-7)</f>
      </c>
      <c r="N113" s="4">
        <f>IF(B113="","",IF(J113&lt;&gt;"",J113,IFERROR(VLOOKUP(C113,Lives!$A$2:$C$28,2,FALSE),"?")))</f>
      </c>
      <c r="O113">
        <f>IF(B113="","",IFERROR(VLOOKUP(C113,Lives!$A$2:$C$28,3,FALSE),"?"))</f>
      </c>
      <c r="P113" s="5">
        <f>IF(B113="","",ROUND(F113*G113,0))</f>
      </c>
      <c r="Q113" s="5">
        <f>IF(B113="","",IF(NOT(ISNUMBER(E113)),"",IF(E113&gt;=FYStart,F113,I113)))</f>
      </c>
      <c r="R113" s="4">
        <f>IF(B113="","",IF(NOT(ISNUMBER(E113)),"",MAX(0,MIN(IF(L113="",FYEnd,L113),FYEnd)-MAX(E113,FYStart)+1)))</f>
      </c>
      <c r="S113" s="7">
        <f>IF(B113="","",IF(O113="Y",1,IF(K113="",1,CHOOSE(K113,1,1.5,2))))</f>
      </c>
      <c r="T113">
        <f>IF(B113="","",IF(OR(N113="?",NOT(ISNUMBER(E113))),"?",IF(EDATE(E113,12*N113)&lt;=FYStart,"Y","N")))</f>
      </c>
      <c r="U113" s="5">
        <f>IF(B113="","",IF(OR(N113="?",N113=0,NOT(ISNUMBER(R113))),"",IF(OR(T113="Y",Q113&lt;=P113),0,ROUND(MIN(Q113-P113,IF(H113="WDV",Q113*(1-(P113/F113)^(1/N113))*R113/FYDays*S113,(F113-P113)/N113*R113/FYDays*S113)),0))))</f>
      </c>
      <c r="V113" s="5">
        <f>IF(B113="","",IF(NOT(ISNUMBER(U113)),"",IF(L113&lt;&gt;"",0,Q113-U113)))</f>
      </c>
      <c r="W113">
        <f>IF(B113="","",IF(E113="","Date capitalised missing",IF(AND(L113&lt;&gt;"",L113&lt;FYStart),"Disposed before FY start — delete this row",IF(AND(E113&lt;FYStart,I113=""),"Opening net block missing",IF(E113&lt;DATE(2014,4,1),"Pre-1 Apr 2014 asset — Schedule II transition: verify with your CA",IF(N113="?","Class not found on Lives sheet",IF(COUNTIF(Rates!$A$2:$A$14,D113)=0,"Block not found on Rates sheet — excluded from the tax computation","")))))))</f>
      </c>
    </row>
    <row r="114">
      <c r="A114" s="4">
        <f>IF(B114="","",ROW()-7)</f>
      </c>
      <c r="N114" s="4">
        <f>IF(B114="","",IF(J114&lt;&gt;"",J114,IFERROR(VLOOKUP(C114,Lives!$A$2:$C$28,2,FALSE),"?")))</f>
      </c>
      <c r="O114">
        <f>IF(B114="","",IFERROR(VLOOKUP(C114,Lives!$A$2:$C$28,3,FALSE),"?"))</f>
      </c>
      <c r="P114" s="5">
        <f>IF(B114="","",ROUND(F114*G114,0))</f>
      </c>
      <c r="Q114" s="5">
        <f>IF(B114="","",IF(NOT(ISNUMBER(E114)),"",IF(E114&gt;=FYStart,F114,I114)))</f>
      </c>
      <c r="R114" s="4">
        <f>IF(B114="","",IF(NOT(ISNUMBER(E114)),"",MAX(0,MIN(IF(L114="",FYEnd,L114),FYEnd)-MAX(E114,FYStart)+1)))</f>
      </c>
      <c r="S114" s="7">
        <f>IF(B114="","",IF(O114="Y",1,IF(K114="",1,CHOOSE(K114,1,1.5,2))))</f>
      </c>
      <c r="T114">
        <f>IF(B114="","",IF(OR(N114="?",NOT(ISNUMBER(E114))),"?",IF(EDATE(E114,12*N114)&lt;=FYStart,"Y","N")))</f>
      </c>
      <c r="U114" s="5">
        <f>IF(B114="","",IF(OR(N114="?",N114=0,NOT(ISNUMBER(R114))),"",IF(OR(T114="Y",Q114&lt;=P114),0,ROUND(MIN(Q114-P114,IF(H114="WDV",Q114*(1-(P114/F114)^(1/N114))*R114/FYDays*S114,(F114-P114)/N114*R114/FYDays*S114)),0))))</f>
      </c>
      <c r="V114" s="5">
        <f>IF(B114="","",IF(NOT(ISNUMBER(U114)),"",IF(L114&lt;&gt;"",0,Q114-U114)))</f>
      </c>
      <c r="W114">
        <f>IF(B114="","",IF(E114="","Date capitalised missing",IF(AND(L114&lt;&gt;"",L114&lt;FYStart),"Disposed before FY start — delete this row",IF(AND(E114&lt;FYStart,I114=""),"Opening net block missing",IF(E114&lt;DATE(2014,4,1),"Pre-1 Apr 2014 asset — Schedule II transition: verify with your CA",IF(N114="?","Class not found on Lives sheet",IF(COUNTIF(Rates!$A$2:$A$14,D114)=0,"Block not found on Rates sheet — excluded from the tax computation","")))))))</f>
      </c>
    </row>
    <row r="115">
      <c r="A115" s="4">
        <f>IF(B115="","",ROW()-7)</f>
      </c>
      <c r="N115" s="4">
        <f>IF(B115="","",IF(J115&lt;&gt;"",J115,IFERROR(VLOOKUP(C115,Lives!$A$2:$C$28,2,FALSE),"?")))</f>
      </c>
      <c r="O115">
        <f>IF(B115="","",IFERROR(VLOOKUP(C115,Lives!$A$2:$C$28,3,FALSE),"?"))</f>
      </c>
      <c r="P115" s="5">
        <f>IF(B115="","",ROUND(F115*G115,0))</f>
      </c>
      <c r="Q115" s="5">
        <f>IF(B115="","",IF(NOT(ISNUMBER(E115)),"",IF(E115&gt;=FYStart,F115,I115)))</f>
      </c>
      <c r="R115" s="4">
        <f>IF(B115="","",IF(NOT(ISNUMBER(E115)),"",MAX(0,MIN(IF(L115="",FYEnd,L115),FYEnd)-MAX(E115,FYStart)+1)))</f>
      </c>
      <c r="S115" s="7">
        <f>IF(B115="","",IF(O115="Y",1,IF(K115="",1,CHOOSE(K115,1,1.5,2))))</f>
      </c>
      <c r="T115">
        <f>IF(B115="","",IF(OR(N115="?",NOT(ISNUMBER(E115))),"?",IF(EDATE(E115,12*N115)&lt;=FYStart,"Y","N")))</f>
      </c>
      <c r="U115" s="5">
        <f>IF(B115="","",IF(OR(N115="?",N115=0,NOT(ISNUMBER(R115))),"",IF(OR(T115="Y",Q115&lt;=P115),0,ROUND(MIN(Q115-P115,IF(H115="WDV",Q115*(1-(P115/F115)^(1/N115))*R115/FYDays*S115,(F115-P115)/N115*R115/FYDays*S115)),0))))</f>
      </c>
      <c r="V115" s="5">
        <f>IF(B115="","",IF(NOT(ISNUMBER(U115)),"",IF(L115&lt;&gt;"",0,Q115-U115)))</f>
      </c>
      <c r="W115">
        <f>IF(B115="","",IF(E115="","Date capitalised missing",IF(AND(L115&lt;&gt;"",L115&lt;FYStart),"Disposed before FY start — delete this row",IF(AND(E115&lt;FYStart,I115=""),"Opening net block missing",IF(E115&lt;DATE(2014,4,1),"Pre-1 Apr 2014 asset — Schedule II transition: verify with your CA",IF(N115="?","Class not found on Lives sheet",IF(COUNTIF(Rates!$A$2:$A$14,D115)=0,"Block not found on Rates sheet — excluded from the tax computation","")))))))</f>
      </c>
    </row>
    <row r="116">
      <c r="A116" s="4">
        <f>IF(B116="","",ROW()-7)</f>
      </c>
      <c r="N116" s="4">
        <f>IF(B116="","",IF(J116&lt;&gt;"",J116,IFERROR(VLOOKUP(C116,Lives!$A$2:$C$28,2,FALSE),"?")))</f>
      </c>
      <c r="O116">
        <f>IF(B116="","",IFERROR(VLOOKUP(C116,Lives!$A$2:$C$28,3,FALSE),"?"))</f>
      </c>
      <c r="P116" s="5">
        <f>IF(B116="","",ROUND(F116*G116,0))</f>
      </c>
      <c r="Q116" s="5">
        <f>IF(B116="","",IF(NOT(ISNUMBER(E116)),"",IF(E116&gt;=FYStart,F116,I116)))</f>
      </c>
      <c r="R116" s="4">
        <f>IF(B116="","",IF(NOT(ISNUMBER(E116)),"",MAX(0,MIN(IF(L116="",FYEnd,L116),FYEnd)-MAX(E116,FYStart)+1)))</f>
      </c>
      <c r="S116" s="7">
        <f>IF(B116="","",IF(O116="Y",1,IF(K116="",1,CHOOSE(K116,1,1.5,2))))</f>
      </c>
      <c r="T116">
        <f>IF(B116="","",IF(OR(N116="?",NOT(ISNUMBER(E116))),"?",IF(EDATE(E116,12*N116)&lt;=FYStart,"Y","N")))</f>
      </c>
      <c r="U116" s="5">
        <f>IF(B116="","",IF(OR(N116="?",N116=0,NOT(ISNUMBER(R116))),"",IF(OR(T116="Y",Q116&lt;=P116),0,ROUND(MIN(Q116-P116,IF(H116="WDV",Q116*(1-(P116/F116)^(1/N116))*R116/FYDays*S116,(F116-P116)/N116*R116/FYDays*S116)),0))))</f>
      </c>
      <c r="V116" s="5">
        <f>IF(B116="","",IF(NOT(ISNUMBER(U116)),"",IF(L116&lt;&gt;"",0,Q116-U116)))</f>
      </c>
      <c r="W116">
        <f>IF(B116="","",IF(E116="","Date capitalised missing",IF(AND(L116&lt;&gt;"",L116&lt;FYStart),"Disposed before FY start — delete this row",IF(AND(E116&lt;FYStart,I116=""),"Opening net block missing",IF(E116&lt;DATE(2014,4,1),"Pre-1 Apr 2014 asset — Schedule II transition: verify with your CA",IF(N116="?","Class not found on Lives sheet",IF(COUNTIF(Rates!$A$2:$A$14,D116)=0,"Block not found on Rates sheet — excluded from the tax computation","")))))))</f>
      </c>
    </row>
    <row r="117">
      <c r="A117" s="4">
        <f>IF(B117="","",ROW()-7)</f>
      </c>
      <c r="N117" s="4">
        <f>IF(B117="","",IF(J117&lt;&gt;"",J117,IFERROR(VLOOKUP(C117,Lives!$A$2:$C$28,2,FALSE),"?")))</f>
      </c>
      <c r="O117">
        <f>IF(B117="","",IFERROR(VLOOKUP(C117,Lives!$A$2:$C$28,3,FALSE),"?"))</f>
      </c>
      <c r="P117" s="5">
        <f>IF(B117="","",ROUND(F117*G117,0))</f>
      </c>
      <c r="Q117" s="5">
        <f>IF(B117="","",IF(NOT(ISNUMBER(E117)),"",IF(E117&gt;=FYStart,F117,I117)))</f>
      </c>
      <c r="R117" s="4">
        <f>IF(B117="","",IF(NOT(ISNUMBER(E117)),"",MAX(0,MIN(IF(L117="",FYEnd,L117),FYEnd)-MAX(E117,FYStart)+1)))</f>
      </c>
      <c r="S117" s="7">
        <f>IF(B117="","",IF(O117="Y",1,IF(K117="",1,CHOOSE(K117,1,1.5,2))))</f>
      </c>
      <c r="T117">
        <f>IF(B117="","",IF(OR(N117="?",NOT(ISNUMBER(E117))),"?",IF(EDATE(E117,12*N117)&lt;=FYStart,"Y","N")))</f>
      </c>
      <c r="U117" s="5">
        <f>IF(B117="","",IF(OR(N117="?",N117=0,NOT(ISNUMBER(R117))),"",IF(OR(T117="Y",Q117&lt;=P117),0,ROUND(MIN(Q117-P117,IF(H117="WDV",Q117*(1-(P117/F117)^(1/N117))*R117/FYDays*S117,(F117-P117)/N117*R117/FYDays*S117)),0))))</f>
      </c>
      <c r="V117" s="5">
        <f>IF(B117="","",IF(NOT(ISNUMBER(U117)),"",IF(L117&lt;&gt;"",0,Q117-U117)))</f>
      </c>
      <c r="W117">
        <f>IF(B117="","",IF(E117="","Date capitalised missing",IF(AND(L117&lt;&gt;"",L117&lt;FYStart),"Disposed before FY start — delete this row",IF(AND(E117&lt;FYStart,I117=""),"Opening net block missing",IF(E117&lt;DATE(2014,4,1),"Pre-1 Apr 2014 asset — Schedule II transition: verify with your CA",IF(N117="?","Class not found on Lives sheet",IF(COUNTIF(Rates!$A$2:$A$14,D117)=0,"Block not found on Rates sheet — excluded from the tax computation","")))))))</f>
      </c>
    </row>
    <row r="118">
      <c r="A118" s="4">
        <f>IF(B118="","",ROW()-7)</f>
      </c>
      <c r="N118" s="4">
        <f>IF(B118="","",IF(J118&lt;&gt;"",J118,IFERROR(VLOOKUP(C118,Lives!$A$2:$C$28,2,FALSE),"?")))</f>
      </c>
      <c r="O118">
        <f>IF(B118="","",IFERROR(VLOOKUP(C118,Lives!$A$2:$C$28,3,FALSE),"?"))</f>
      </c>
      <c r="P118" s="5">
        <f>IF(B118="","",ROUND(F118*G118,0))</f>
      </c>
      <c r="Q118" s="5">
        <f>IF(B118="","",IF(NOT(ISNUMBER(E118)),"",IF(E118&gt;=FYStart,F118,I118)))</f>
      </c>
      <c r="R118" s="4">
        <f>IF(B118="","",IF(NOT(ISNUMBER(E118)),"",MAX(0,MIN(IF(L118="",FYEnd,L118),FYEnd)-MAX(E118,FYStart)+1)))</f>
      </c>
      <c r="S118" s="7">
        <f>IF(B118="","",IF(O118="Y",1,IF(K118="",1,CHOOSE(K118,1,1.5,2))))</f>
      </c>
      <c r="T118">
        <f>IF(B118="","",IF(OR(N118="?",NOT(ISNUMBER(E118))),"?",IF(EDATE(E118,12*N118)&lt;=FYStart,"Y","N")))</f>
      </c>
      <c r="U118" s="5">
        <f>IF(B118="","",IF(OR(N118="?",N118=0,NOT(ISNUMBER(R118))),"",IF(OR(T118="Y",Q118&lt;=P118),0,ROUND(MIN(Q118-P118,IF(H118="WDV",Q118*(1-(P118/F118)^(1/N118))*R118/FYDays*S118,(F118-P118)/N118*R118/FYDays*S118)),0))))</f>
      </c>
      <c r="V118" s="5">
        <f>IF(B118="","",IF(NOT(ISNUMBER(U118)),"",IF(L118&lt;&gt;"",0,Q118-U118)))</f>
      </c>
      <c r="W118">
        <f>IF(B118="","",IF(E118="","Date capitalised missing",IF(AND(L118&lt;&gt;"",L118&lt;FYStart),"Disposed before FY start — delete this row",IF(AND(E118&lt;FYStart,I118=""),"Opening net block missing",IF(E118&lt;DATE(2014,4,1),"Pre-1 Apr 2014 asset — Schedule II transition: verify with your CA",IF(N118="?","Class not found on Lives sheet",IF(COUNTIF(Rates!$A$2:$A$14,D118)=0,"Block not found on Rates sheet — excluded from the tax computation","")))))))</f>
      </c>
    </row>
    <row r="119">
      <c r="A119" s="4">
        <f>IF(B119="","",ROW()-7)</f>
      </c>
      <c r="N119" s="4">
        <f>IF(B119="","",IF(J119&lt;&gt;"",J119,IFERROR(VLOOKUP(C119,Lives!$A$2:$C$28,2,FALSE),"?")))</f>
      </c>
      <c r="O119">
        <f>IF(B119="","",IFERROR(VLOOKUP(C119,Lives!$A$2:$C$28,3,FALSE),"?"))</f>
      </c>
      <c r="P119" s="5">
        <f>IF(B119="","",ROUND(F119*G119,0))</f>
      </c>
      <c r="Q119" s="5">
        <f>IF(B119="","",IF(NOT(ISNUMBER(E119)),"",IF(E119&gt;=FYStart,F119,I119)))</f>
      </c>
      <c r="R119" s="4">
        <f>IF(B119="","",IF(NOT(ISNUMBER(E119)),"",MAX(0,MIN(IF(L119="",FYEnd,L119),FYEnd)-MAX(E119,FYStart)+1)))</f>
      </c>
      <c r="S119" s="7">
        <f>IF(B119="","",IF(O119="Y",1,IF(K119="",1,CHOOSE(K119,1,1.5,2))))</f>
      </c>
      <c r="T119">
        <f>IF(B119="","",IF(OR(N119="?",NOT(ISNUMBER(E119))),"?",IF(EDATE(E119,12*N119)&lt;=FYStart,"Y","N")))</f>
      </c>
      <c r="U119" s="5">
        <f>IF(B119="","",IF(OR(N119="?",N119=0,NOT(ISNUMBER(R119))),"",IF(OR(T119="Y",Q119&lt;=P119),0,ROUND(MIN(Q119-P119,IF(H119="WDV",Q119*(1-(P119/F119)^(1/N119))*R119/FYDays*S119,(F119-P119)/N119*R119/FYDays*S119)),0))))</f>
      </c>
      <c r="V119" s="5">
        <f>IF(B119="","",IF(NOT(ISNUMBER(U119)),"",IF(L119&lt;&gt;"",0,Q119-U119)))</f>
      </c>
      <c r="W119">
        <f>IF(B119="","",IF(E119="","Date capitalised missing",IF(AND(L119&lt;&gt;"",L119&lt;FYStart),"Disposed before FY start — delete this row",IF(AND(E119&lt;FYStart,I119=""),"Opening net block missing",IF(E119&lt;DATE(2014,4,1),"Pre-1 Apr 2014 asset — Schedule II transition: verify with your CA",IF(N119="?","Class not found on Lives sheet",IF(COUNTIF(Rates!$A$2:$A$14,D119)=0,"Block not found on Rates sheet — excluded from the tax computation","")))))))</f>
      </c>
    </row>
    <row r="120">
      <c r="A120" s="4">
        <f>IF(B120="","",ROW()-7)</f>
      </c>
      <c r="N120" s="4">
        <f>IF(B120="","",IF(J120&lt;&gt;"",J120,IFERROR(VLOOKUP(C120,Lives!$A$2:$C$28,2,FALSE),"?")))</f>
      </c>
      <c r="O120">
        <f>IF(B120="","",IFERROR(VLOOKUP(C120,Lives!$A$2:$C$28,3,FALSE),"?"))</f>
      </c>
      <c r="P120" s="5">
        <f>IF(B120="","",ROUND(F120*G120,0))</f>
      </c>
      <c r="Q120" s="5">
        <f>IF(B120="","",IF(NOT(ISNUMBER(E120)),"",IF(E120&gt;=FYStart,F120,I120)))</f>
      </c>
      <c r="R120" s="4">
        <f>IF(B120="","",IF(NOT(ISNUMBER(E120)),"",MAX(0,MIN(IF(L120="",FYEnd,L120),FYEnd)-MAX(E120,FYStart)+1)))</f>
      </c>
      <c r="S120" s="7">
        <f>IF(B120="","",IF(O120="Y",1,IF(K120="",1,CHOOSE(K120,1,1.5,2))))</f>
      </c>
      <c r="T120">
        <f>IF(B120="","",IF(OR(N120="?",NOT(ISNUMBER(E120))),"?",IF(EDATE(E120,12*N120)&lt;=FYStart,"Y","N")))</f>
      </c>
      <c r="U120" s="5">
        <f>IF(B120="","",IF(OR(N120="?",N120=0,NOT(ISNUMBER(R120))),"",IF(OR(T120="Y",Q120&lt;=P120),0,ROUND(MIN(Q120-P120,IF(H120="WDV",Q120*(1-(P120/F120)^(1/N120))*R120/FYDays*S120,(F120-P120)/N120*R120/FYDays*S120)),0))))</f>
      </c>
      <c r="V120" s="5">
        <f>IF(B120="","",IF(NOT(ISNUMBER(U120)),"",IF(L120&lt;&gt;"",0,Q120-U120)))</f>
      </c>
      <c r="W120">
        <f>IF(B120="","",IF(E120="","Date capitalised missing",IF(AND(L120&lt;&gt;"",L120&lt;FYStart),"Disposed before FY start — delete this row",IF(AND(E120&lt;FYStart,I120=""),"Opening net block missing",IF(E120&lt;DATE(2014,4,1),"Pre-1 Apr 2014 asset — Schedule II transition: verify with your CA",IF(N120="?","Class not found on Lives sheet",IF(COUNTIF(Rates!$A$2:$A$14,D120)=0,"Block not found on Rates sheet — excluded from the tax computation","")))))))</f>
      </c>
    </row>
    <row r="121">
      <c r="A121" s="4">
        <f>IF(B121="","",ROW()-7)</f>
      </c>
      <c r="N121" s="4">
        <f>IF(B121="","",IF(J121&lt;&gt;"",J121,IFERROR(VLOOKUP(C121,Lives!$A$2:$C$28,2,FALSE),"?")))</f>
      </c>
      <c r="O121">
        <f>IF(B121="","",IFERROR(VLOOKUP(C121,Lives!$A$2:$C$28,3,FALSE),"?"))</f>
      </c>
      <c r="P121" s="5">
        <f>IF(B121="","",ROUND(F121*G121,0))</f>
      </c>
      <c r="Q121" s="5">
        <f>IF(B121="","",IF(NOT(ISNUMBER(E121)),"",IF(E121&gt;=FYStart,F121,I121)))</f>
      </c>
      <c r="R121" s="4">
        <f>IF(B121="","",IF(NOT(ISNUMBER(E121)),"",MAX(0,MIN(IF(L121="",FYEnd,L121),FYEnd)-MAX(E121,FYStart)+1)))</f>
      </c>
      <c r="S121" s="7">
        <f>IF(B121="","",IF(O121="Y",1,IF(K121="",1,CHOOSE(K121,1,1.5,2))))</f>
      </c>
      <c r="T121">
        <f>IF(B121="","",IF(OR(N121="?",NOT(ISNUMBER(E121))),"?",IF(EDATE(E121,12*N121)&lt;=FYStart,"Y","N")))</f>
      </c>
      <c r="U121" s="5">
        <f>IF(B121="","",IF(OR(N121="?",N121=0,NOT(ISNUMBER(R121))),"",IF(OR(T121="Y",Q121&lt;=P121),0,ROUND(MIN(Q121-P121,IF(H121="WDV",Q121*(1-(P121/F121)^(1/N121))*R121/FYDays*S121,(F121-P121)/N121*R121/FYDays*S121)),0))))</f>
      </c>
      <c r="V121" s="5">
        <f>IF(B121="","",IF(NOT(ISNUMBER(U121)),"",IF(L121&lt;&gt;"",0,Q121-U121)))</f>
      </c>
      <c r="W121">
        <f>IF(B121="","",IF(E121="","Date capitalised missing",IF(AND(L121&lt;&gt;"",L121&lt;FYStart),"Disposed before FY start — delete this row",IF(AND(E121&lt;FYStart,I121=""),"Opening net block missing",IF(E121&lt;DATE(2014,4,1),"Pre-1 Apr 2014 asset — Schedule II transition: verify with your CA",IF(N121="?","Class not found on Lives sheet",IF(COUNTIF(Rates!$A$2:$A$14,D121)=0,"Block not found on Rates sheet — excluded from the tax computation","")))))))</f>
      </c>
    </row>
    <row r="122">
      <c r="A122" s="4">
        <f>IF(B122="","",ROW()-7)</f>
      </c>
      <c r="N122" s="4">
        <f>IF(B122="","",IF(J122&lt;&gt;"",J122,IFERROR(VLOOKUP(C122,Lives!$A$2:$C$28,2,FALSE),"?")))</f>
      </c>
      <c r="O122">
        <f>IF(B122="","",IFERROR(VLOOKUP(C122,Lives!$A$2:$C$28,3,FALSE),"?"))</f>
      </c>
      <c r="P122" s="5">
        <f>IF(B122="","",ROUND(F122*G122,0))</f>
      </c>
      <c r="Q122" s="5">
        <f>IF(B122="","",IF(NOT(ISNUMBER(E122)),"",IF(E122&gt;=FYStart,F122,I122)))</f>
      </c>
      <c r="R122" s="4">
        <f>IF(B122="","",IF(NOT(ISNUMBER(E122)),"",MAX(0,MIN(IF(L122="",FYEnd,L122),FYEnd)-MAX(E122,FYStart)+1)))</f>
      </c>
      <c r="S122" s="7">
        <f>IF(B122="","",IF(O122="Y",1,IF(K122="",1,CHOOSE(K122,1,1.5,2))))</f>
      </c>
      <c r="T122">
        <f>IF(B122="","",IF(OR(N122="?",NOT(ISNUMBER(E122))),"?",IF(EDATE(E122,12*N122)&lt;=FYStart,"Y","N")))</f>
      </c>
      <c r="U122" s="5">
        <f>IF(B122="","",IF(OR(N122="?",N122=0,NOT(ISNUMBER(R122))),"",IF(OR(T122="Y",Q122&lt;=P122),0,ROUND(MIN(Q122-P122,IF(H122="WDV",Q122*(1-(P122/F122)^(1/N122))*R122/FYDays*S122,(F122-P122)/N122*R122/FYDays*S122)),0))))</f>
      </c>
      <c r="V122" s="5">
        <f>IF(B122="","",IF(NOT(ISNUMBER(U122)),"",IF(L122&lt;&gt;"",0,Q122-U122)))</f>
      </c>
      <c r="W122">
        <f>IF(B122="","",IF(E122="","Date capitalised missing",IF(AND(L122&lt;&gt;"",L122&lt;FYStart),"Disposed before FY start — delete this row",IF(AND(E122&lt;FYStart,I122=""),"Opening net block missing",IF(E122&lt;DATE(2014,4,1),"Pre-1 Apr 2014 asset — Schedule II transition: verify with your CA",IF(N122="?","Class not found on Lives sheet",IF(COUNTIF(Rates!$A$2:$A$14,D122)=0,"Block not found on Rates sheet — excluded from the tax computation","")))))))</f>
      </c>
    </row>
    <row r="123">
      <c r="A123" s="4">
        <f>IF(B123="","",ROW()-7)</f>
      </c>
      <c r="N123" s="4">
        <f>IF(B123="","",IF(J123&lt;&gt;"",J123,IFERROR(VLOOKUP(C123,Lives!$A$2:$C$28,2,FALSE),"?")))</f>
      </c>
      <c r="O123">
        <f>IF(B123="","",IFERROR(VLOOKUP(C123,Lives!$A$2:$C$28,3,FALSE),"?"))</f>
      </c>
      <c r="P123" s="5">
        <f>IF(B123="","",ROUND(F123*G123,0))</f>
      </c>
      <c r="Q123" s="5">
        <f>IF(B123="","",IF(NOT(ISNUMBER(E123)),"",IF(E123&gt;=FYStart,F123,I123)))</f>
      </c>
      <c r="R123" s="4">
        <f>IF(B123="","",IF(NOT(ISNUMBER(E123)),"",MAX(0,MIN(IF(L123="",FYEnd,L123),FYEnd)-MAX(E123,FYStart)+1)))</f>
      </c>
      <c r="S123" s="7">
        <f>IF(B123="","",IF(O123="Y",1,IF(K123="",1,CHOOSE(K123,1,1.5,2))))</f>
      </c>
      <c r="T123">
        <f>IF(B123="","",IF(OR(N123="?",NOT(ISNUMBER(E123))),"?",IF(EDATE(E123,12*N123)&lt;=FYStart,"Y","N")))</f>
      </c>
      <c r="U123" s="5">
        <f>IF(B123="","",IF(OR(N123="?",N123=0,NOT(ISNUMBER(R123))),"",IF(OR(T123="Y",Q123&lt;=P123),0,ROUND(MIN(Q123-P123,IF(H123="WDV",Q123*(1-(P123/F123)^(1/N123))*R123/FYDays*S123,(F123-P123)/N123*R123/FYDays*S123)),0))))</f>
      </c>
      <c r="V123" s="5">
        <f>IF(B123="","",IF(NOT(ISNUMBER(U123)),"",IF(L123&lt;&gt;"",0,Q123-U123)))</f>
      </c>
      <c r="W123">
        <f>IF(B123="","",IF(E123="","Date capitalised missing",IF(AND(L123&lt;&gt;"",L123&lt;FYStart),"Disposed before FY start — delete this row",IF(AND(E123&lt;FYStart,I123=""),"Opening net block missing",IF(E123&lt;DATE(2014,4,1),"Pre-1 Apr 2014 asset — Schedule II transition: verify with your CA",IF(N123="?","Class not found on Lives sheet",IF(COUNTIF(Rates!$A$2:$A$14,D123)=0,"Block not found on Rates sheet — excluded from the tax computation","")))))))</f>
      </c>
    </row>
    <row r="124">
      <c r="A124" s="4">
        <f>IF(B124="","",ROW()-7)</f>
      </c>
      <c r="N124" s="4">
        <f>IF(B124="","",IF(J124&lt;&gt;"",J124,IFERROR(VLOOKUP(C124,Lives!$A$2:$C$28,2,FALSE),"?")))</f>
      </c>
      <c r="O124">
        <f>IF(B124="","",IFERROR(VLOOKUP(C124,Lives!$A$2:$C$28,3,FALSE),"?"))</f>
      </c>
      <c r="P124" s="5">
        <f>IF(B124="","",ROUND(F124*G124,0))</f>
      </c>
      <c r="Q124" s="5">
        <f>IF(B124="","",IF(NOT(ISNUMBER(E124)),"",IF(E124&gt;=FYStart,F124,I124)))</f>
      </c>
      <c r="R124" s="4">
        <f>IF(B124="","",IF(NOT(ISNUMBER(E124)),"",MAX(0,MIN(IF(L124="",FYEnd,L124),FYEnd)-MAX(E124,FYStart)+1)))</f>
      </c>
      <c r="S124" s="7">
        <f>IF(B124="","",IF(O124="Y",1,IF(K124="",1,CHOOSE(K124,1,1.5,2))))</f>
      </c>
      <c r="T124">
        <f>IF(B124="","",IF(OR(N124="?",NOT(ISNUMBER(E124))),"?",IF(EDATE(E124,12*N124)&lt;=FYStart,"Y","N")))</f>
      </c>
      <c r="U124" s="5">
        <f>IF(B124="","",IF(OR(N124="?",N124=0,NOT(ISNUMBER(R124))),"",IF(OR(T124="Y",Q124&lt;=P124),0,ROUND(MIN(Q124-P124,IF(H124="WDV",Q124*(1-(P124/F124)^(1/N124))*R124/FYDays*S124,(F124-P124)/N124*R124/FYDays*S124)),0))))</f>
      </c>
      <c r="V124" s="5">
        <f>IF(B124="","",IF(NOT(ISNUMBER(U124)),"",IF(L124&lt;&gt;"",0,Q124-U124)))</f>
      </c>
      <c r="W124">
        <f>IF(B124="","",IF(E124="","Date capitalised missing",IF(AND(L124&lt;&gt;"",L124&lt;FYStart),"Disposed before FY start — delete this row",IF(AND(E124&lt;FYStart,I124=""),"Opening net block missing",IF(E124&lt;DATE(2014,4,1),"Pre-1 Apr 2014 asset — Schedule II transition: verify with your CA",IF(N124="?","Class not found on Lives sheet",IF(COUNTIF(Rates!$A$2:$A$14,D124)=0,"Block not found on Rates sheet — excluded from the tax computation","")))))))</f>
      </c>
    </row>
    <row r="125">
      <c r="A125" s="4">
        <f>IF(B125="","",ROW()-7)</f>
      </c>
      <c r="N125" s="4">
        <f>IF(B125="","",IF(J125&lt;&gt;"",J125,IFERROR(VLOOKUP(C125,Lives!$A$2:$C$28,2,FALSE),"?")))</f>
      </c>
      <c r="O125">
        <f>IF(B125="","",IFERROR(VLOOKUP(C125,Lives!$A$2:$C$28,3,FALSE),"?"))</f>
      </c>
      <c r="P125" s="5">
        <f>IF(B125="","",ROUND(F125*G125,0))</f>
      </c>
      <c r="Q125" s="5">
        <f>IF(B125="","",IF(NOT(ISNUMBER(E125)),"",IF(E125&gt;=FYStart,F125,I125)))</f>
      </c>
      <c r="R125" s="4">
        <f>IF(B125="","",IF(NOT(ISNUMBER(E125)),"",MAX(0,MIN(IF(L125="",FYEnd,L125),FYEnd)-MAX(E125,FYStart)+1)))</f>
      </c>
      <c r="S125" s="7">
        <f>IF(B125="","",IF(O125="Y",1,IF(K125="",1,CHOOSE(K125,1,1.5,2))))</f>
      </c>
      <c r="T125">
        <f>IF(B125="","",IF(OR(N125="?",NOT(ISNUMBER(E125))),"?",IF(EDATE(E125,12*N125)&lt;=FYStart,"Y","N")))</f>
      </c>
      <c r="U125" s="5">
        <f>IF(B125="","",IF(OR(N125="?",N125=0,NOT(ISNUMBER(R125))),"",IF(OR(T125="Y",Q125&lt;=P125),0,ROUND(MIN(Q125-P125,IF(H125="WDV",Q125*(1-(P125/F125)^(1/N125))*R125/FYDays*S125,(F125-P125)/N125*R125/FYDays*S125)),0))))</f>
      </c>
      <c r="V125" s="5">
        <f>IF(B125="","",IF(NOT(ISNUMBER(U125)),"",IF(L125&lt;&gt;"",0,Q125-U125)))</f>
      </c>
      <c r="W125">
        <f>IF(B125="","",IF(E125="","Date capitalised missing",IF(AND(L125&lt;&gt;"",L125&lt;FYStart),"Disposed before FY start — delete this row",IF(AND(E125&lt;FYStart,I125=""),"Opening net block missing",IF(E125&lt;DATE(2014,4,1),"Pre-1 Apr 2014 asset — Schedule II transition: verify with your CA",IF(N125="?","Class not found on Lives sheet",IF(COUNTIF(Rates!$A$2:$A$14,D125)=0,"Block not found on Rates sheet — excluded from the tax computation","")))))))</f>
      </c>
    </row>
    <row r="126">
      <c r="A126" s="4">
        <f>IF(B126="","",ROW()-7)</f>
      </c>
      <c r="N126" s="4">
        <f>IF(B126="","",IF(J126&lt;&gt;"",J126,IFERROR(VLOOKUP(C126,Lives!$A$2:$C$28,2,FALSE),"?")))</f>
      </c>
      <c r="O126">
        <f>IF(B126="","",IFERROR(VLOOKUP(C126,Lives!$A$2:$C$28,3,FALSE),"?"))</f>
      </c>
      <c r="P126" s="5">
        <f>IF(B126="","",ROUND(F126*G126,0))</f>
      </c>
      <c r="Q126" s="5">
        <f>IF(B126="","",IF(NOT(ISNUMBER(E126)),"",IF(E126&gt;=FYStart,F126,I126)))</f>
      </c>
      <c r="R126" s="4">
        <f>IF(B126="","",IF(NOT(ISNUMBER(E126)),"",MAX(0,MIN(IF(L126="",FYEnd,L126),FYEnd)-MAX(E126,FYStart)+1)))</f>
      </c>
      <c r="S126" s="7">
        <f>IF(B126="","",IF(O126="Y",1,IF(K126="",1,CHOOSE(K126,1,1.5,2))))</f>
      </c>
      <c r="T126">
        <f>IF(B126="","",IF(OR(N126="?",NOT(ISNUMBER(E126))),"?",IF(EDATE(E126,12*N126)&lt;=FYStart,"Y","N")))</f>
      </c>
      <c r="U126" s="5">
        <f>IF(B126="","",IF(OR(N126="?",N126=0,NOT(ISNUMBER(R126))),"",IF(OR(T126="Y",Q126&lt;=P126),0,ROUND(MIN(Q126-P126,IF(H126="WDV",Q126*(1-(P126/F126)^(1/N126))*R126/FYDays*S126,(F126-P126)/N126*R126/FYDays*S126)),0))))</f>
      </c>
      <c r="V126" s="5">
        <f>IF(B126="","",IF(NOT(ISNUMBER(U126)),"",IF(L126&lt;&gt;"",0,Q126-U126)))</f>
      </c>
      <c r="W126">
        <f>IF(B126="","",IF(E126="","Date capitalised missing",IF(AND(L126&lt;&gt;"",L126&lt;FYStart),"Disposed before FY start — delete this row",IF(AND(E126&lt;FYStart,I126=""),"Opening net block missing",IF(E126&lt;DATE(2014,4,1),"Pre-1 Apr 2014 asset — Schedule II transition: verify with your CA",IF(N126="?","Class not found on Lives sheet",IF(COUNTIF(Rates!$A$2:$A$14,D126)=0,"Block not found on Rates sheet — excluded from the tax computation","")))))))</f>
      </c>
    </row>
    <row r="127">
      <c r="A127" s="4">
        <f>IF(B127="","",ROW()-7)</f>
      </c>
      <c r="N127" s="4">
        <f>IF(B127="","",IF(J127&lt;&gt;"",J127,IFERROR(VLOOKUP(C127,Lives!$A$2:$C$28,2,FALSE),"?")))</f>
      </c>
      <c r="O127">
        <f>IF(B127="","",IFERROR(VLOOKUP(C127,Lives!$A$2:$C$28,3,FALSE),"?"))</f>
      </c>
      <c r="P127" s="5">
        <f>IF(B127="","",ROUND(F127*G127,0))</f>
      </c>
      <c r="Q127" s="5">
        <f>IF(B127="","",IF(NOT(ISNUMBER(E127)),"",IF(E127&gt;=FYStart,F127,I127)))</f>
      </c>
      <c r="R127" s="4">
        <f>IF(B127="","",IF(NOT(ISNUMBER(E127)),"",MAX(0,MIN(IF(L127="",FYEnd,L127),FYEnd)-MAX(E127,FYStart)+1)))</f>
      </c>
      <c r="S127" s="7">
        <f>IF(B127="","",IF(O127="Y",1,IF(K127="",1,CHOOSE(K127,1,1.5,2))))</f>
      </c>
      <c r="T127">
        <f>IF(B127="","",IF(OR(N127="?",NOT(ISNUMBER(E127))),"?",IF(EDATE(E127,12*N127)&lt;=FYStart,"Y","N")))</f>
      </c>
      <c r="U127" s="5">
        <f>IF(B127="","",IF(OR(N127="?",N127=0,NOT(ISNUMBER(R127))),"",IF(OR(T127="Y",Q127&lt;=P127),0,ROUND(MIN(Q127-P127,IF(H127="WDV",Q127*(1-(P127/F127)^(1/N127))*R127/FYDays*S127,(F127-P127)/N127*R127/FYDays*S127)),0))))</f>
      </c>
      <c r="V127" s="5">
        <f>IF(B127="","",IF(NOT(ISNUMBER(U127)),"",IF(L127&lt;&gt;"",0,Q127-U127)))</f>
      </c>
      <c r="W127">
        <f>IF(B127="","",IF(E127="","Date capitalised missing",IF(AND(L127&lt;&gt;"",L127&lt;FYStart),"Disposed before FY start — delete this row",IF(AND(E127&lt;FYStart,I127=""),"Opening net block missing",IF(E127&lt;DATE(2014,4,1),"Pre-1 Apr 2014 asset — Schedule II transition: verify with your CA",IF(N127="?","Class not found on Lives sheet",IF(COUNTIF(Rates!$A$2:$A$14,D127)=0,"Block not found on Rates sheet — excluded from the tax computation","")))))))</f>
      </c>
    </row>
    <row r="128">
      <c r="A128" s="4">
        <f>IF(B128="","",ROW()-7)</f>
      </c>
      <c r="N128" s="4">
        <f>IF(B128="","",IF(J128&lt;&gt;"",J128,IFERROR(VLOOKUP(C128,Lives!$A$2:$C$28,2,FALSE),"?")))</f>
      </c>
      <c r="O128">
        <f>IF(B128="","",IFERROR(VLOOKUP(C128,Lives!$A$2:$C$28,3,FALSE),"?"))</f>
      </c>
      <c r="P128" s="5">
        <f>IF(B128="","",ROUND(F128*G128,0))</f>
      </c>
      <c r="Q128" s="5">
        <f>IF(B128="","",IF(NOT(ISNUMBER(E128)),"",IF(E128&gt;=FYStart,F128,I128)))</f>
      </c>
      <c r="R128" s="4">
        <f>IF(B128="","",IF(NOT(ISNUMBER(E128)),"",MAX(0,MIN(IF(L128="",FYEnd,L128),FYEnd)-MAX(E128,FYStart)+1)))</f>
      </c>
      <c r="S128" s="7">
        <f>IF(B128="","",IF(O128="Y",1,IF(K128="",1,CHOOSE(K128,1,1.5,2))))</f>
      </c>
      <c r="T128">
        <f>IF(B128="","",IF(OR(N128="?",NOT(ISNUMBER(E128))),"?",IF(EDATE(E128,12*N128)&lt;=FYStart,"Y","N")))</f>
      </c>
      <c r="U128" s="5">
        <f>IF(B128="","",IF(OR(N128="?",N128=0,NOT(ISNUMBER(R128))),"",IF(OR(T128="Y",Q128&lt;=P128),0,ROUND(MIN(Q128-P128,IF(H128="WDV",Q128*(1-(P128/F128)^(1/N128))*R128/FYDays*S128,(F128-P128)/N128*R128/FYDays*S128)),0))))</f>
      </c>
      <c r="V128" s="5">
        <f>IF(B128="","",IF(NOT(ISNUMBER(U128)),"",IF(L128&lt;&gt;"",0,Q128-U128)))</f>
      </c>
      <c r="W128">
        <f>IF(B128="","",IF(E128="","Date capitalised missing",IF(AND(L128&lt;&gt;"",L128&lt;FYStart),"Disposed before FY start — delete this row",IF(AND(E128&lt;FYStart,I128=""),"Opening net block missing",IF(E128&lt;DATE(2014,4,1),"Pre-1 Apr 2014 asset — Schedule II transition: verify with your CA",IF(N128="?","Class not found on Lives sheet",IF(COUNTIF(Rates!$A$2:$A$14,D128)=0,"Block not found on Rates sheet — excluded from the tax computation","")))))))</f>
      </c>
    </row>
    <row r="129">
      <c r="A129" s="4">
        <f>IF(B129="","",ROW()-7)</f>
      </c>
      <c r="N129" s="4">
        <f>IF(B129="","",IF(J129&lt;&gt;"",J129,IFERROR(VLOOKUP(C129,Lives!$A$2:$C$28,2,FALSE),"?")))</f>
      </c>
      <c r="O129">
        <f>IF(B129="","",IFERROR(VLOOKUP(C129,Lives!$A$2:$C$28,3,FALSE),"?"))</f>
      </c>
      <c r="P129" s="5">
        <f>IF(B129="","",ROUND(F129*G129,0))</f>
      </c>
      <c r="Q129" s="5">
        <f>IF(B129="","",IF(NOT(ISNUMBER(E129)),"",IF(E129&gt;=FYStart,F129,I129)))</f>
      </c>
      <c r="R129" s="4">
        <f>IF(B129="","",IF(NOT(ISNUMBER(E129)),"",MAX(0,MIN(IF(L129="",FYEnd,L129),FYEnd)-MAX(E129,FYStart)+1)))</f>
      </c>
      <c r="S129" s="7">
        <f>IF(B129="","",IF(O129="Y",1,IF(K129="",1,CHOOSE(K129,1,1.5,2))))</f>
      </c>
      <c r="T129">
        <f>IF(B129="","",IF(OR(N129="?",NOT(ISNUMBER(E129))),"?",IF(EDATE(E129,12*N129)&lt;=FYStart,"Y","N")))</f>
      </c>
      <c r="U129" s="5">
        <f>IF(B129="","",IF(OR(N129="?",N129=0,NOT(ISNUMBER(R129))),"",IF(OR(T129="Y",Q129&lt;=P129),0,ROUND(MIN(Q129-P129,IF(H129="WDV",Q129*(1-(P129/F129)^(1/N129))*R129/FYDays*S129,(F129-P129)/N129*R129/FYDays*S129)),0))))</f>
      </c>
      <c r="V129" s="5">
        <f>IF(B129="","",IF(NOT(ISNUMBER(U129)),"",IF(L129&lt;&gt;"",0,Q129-U129)))</f>
      </c>
      <c r="W129">
        <f>IF(B129="","",IF(E129="","Date capitalised missing",IF(AND(L129&lt;&gt;"",L129&lt;FYStart),"Disposed before FY start — delete this row",IF(AND(E129&lt;FYStart,I129=""),"Opening net block missing",IF(E129&lt;DATE(2014,4,1),"Pre-1 Apr 2014 asset — Schedule II transition: verify with your CA",IF(N129="?","Class not found on Lives sheet",IF(COUNTIF(Rates!$A$2:$A$14,D129)=0,"Block not found on Rates sheet — excluded from the tax computation","")))))))</f>
      </c>
    </row>
    <row r="130">
      <c r="A130" s="4">
        <f>IF(B130="","",ROW()-7)</f>
      </c>
      <c r="N130" s="4">
        <f>IF(B130="","",IF(J130&lt;&gt;"",J130,IFERROR(VLOOKUP(C130,Lives!$A$2:$C$28,2,FALSE),"?")))</f>
      </c>
      <c r="O130">
        <f>IF(B130="","",IFERROR(VLOOKUP(C130,Lives!$A$2:$C$28,3,FALSE),"?"))</f>
      </c>
      <c r="P130" s="5">
        <f>IF(B130="","",ROUND(F130*G130,0))</f>
      </c>
      <c r="Q130" s="5">
        <f>IF(B130="","",IF(NOT(ISNUMBER(E130)),"",IF(E130&gt;=FYStart,F130,I130)))</f>
      </c>
      <c r="R130" s="4">
        <f>IF(B130="","",IF(NOT(ISNUMBER(E130)),"",MAX(0,MIN(IF(L130="",FYEnd,L130),FYEnd)-MAX(E130,FYStart)+1)))</f>
      </c>
      <c r="S130" s="7">
        <f>IF(B130="","",IF(O130="Y",1,IF(K130="",1,CHOOSE(K130,1,1.5,2))))</f>
      </c>
      <c r="T130">
        <f>IF(B130="","",IF(OR(N130="?",NOT(ISNUMBER(E130))),"?",IF(EDATE(E130,12*N130)&lt;=FYStart,"Y","N")))</f>
      </c>
      <c r="U130" s="5">
        <f>IF(B130="","",IF(OR(N130="?",N130=0,NOT(ISNUMBER(R130))),"",IF(OR(T130="Y",Q130&lt;=P130),0,ROUND(MIN(Q130-P130,IF(H130="WDV",Q130*(1-(P130/F130)^(1/N130))*R130/FYDays*S130,(F130-P130)/N130*R130/FYDays*S130)),0))))</f>
      </c>
      <c r="V130" s="5">
        <f>IF(B130="","",IF(NOT(ISNUMBER(U130)),"",IF(L130&lt;&gt;"",0,Q130-U130)))</f>
      </c>
      <c r="W130">
        <f>IF(B130="","",IF(E130="","Date capitalised missing",IF(AND(L130&lt;&gt;"",L130&lt;FYStart),"Disposed before FY start — delete this row",IF(AND(E130&lt;FYStart,I130=""),"Opening net block missing",IF(E130&lt;DATE(2014,4,1),"Pre-1 Apr 2014 asset — Schedule II transition: verify with your CA",IF(N130="?","Class not found on Lives sheet",IF(COUNTIF(Rates!$A$2:$A$14,D130)=0,"Block not found on Rates sheet — excluded from the tax computation","")))))))</f>
      </c>
    </row>
    <row r="131">
      <c r="A131" s="4">
        <f>IF(B131="","",ROW()-7)</f>
      </c>
      <c r="N131" s="4">
        <f>IF(B131="","",IF(J131&lt;&gt;"",J131,IFERROR(VLOOKUP(C131,Lives!$A$2:$C$28,2,FALSE),"?")))</f>
      </c>
      <c r="O131">
        <f>IF(B131="","",IFERROR(VLOOKUP(C131,Lives!$A$2:$C$28,3,FALSE),"?"))</f>
      </c>
      <c r="P131" s="5">
        <f>IF(B131="","",ROUND(F131*G131,0))</f>
      </c>
      <c r="Q131" s="5">
        <f>IF(B131="","",IF(NOT(ISNUMBER(E131)),"",IF(E131&gt;=FYStart,F131,I131)))</f>
      </c>
      <c r="R131" s="4">
        <f>IF(B131="","",IF(NOT(ISNUMBER(E131)),"",MAX(0,MIN(IF(L131="",FYEnd,L131),FYEnd)-MAX(E131,FYStart)+1)))</f>
      </c>
      <c r="S131" s="7">
        <f>IF(B131="","",IF(O131="Y",1,IF(K131="",1,CHOOSE(K131,1,1.5,2))))</f>
      </c>
      <c r="T131">
        <f>IF(B131="","",IF(OR(N131="?",NOT(ISNUMBER(E131))),"?",IF(EDATE(E131,12*N131)&lt;=FYStart,"Y","N")))</f>
      </c>
      <c r="U131" s="5">
        <f>IF(B131="","",IF(OR(N131="?",N131=0,NOT(ISNUMBER(R131))),"",IF(OR(T131="Y",Q131&lt;=P131),0,ROUND(MIN(Q131-P131,IF(H131="WDV",Q131*(1-(P131/F131)^(1/N131))*R131/FYDays*S131,(F131-P131)/N131*R131/FYDays*S131)),0))))</f>
      </c>
      <c r="V131" s="5">
        <f>IF(B131="","",IF(NOT(ISNUMBER(U131)),"",IF(L131&lt;&gt;"",0,Q131-U131)))</f>
      </c>
      <c r="W131">
        <f>IF(B131="","",IF(E131="","Date capitalised missing",IF(AND(L131&lt;&gt;"",L131&lt;FYStart),"Disposed before FY start — delete this row",IF(AND(E131&lt;FYStart,I131=""),"Opening net block missing",IF(E131&lt;DATE(2014,4,1),"Pre-1 Apr 2014 asset — Schedule II transition: verify with your CA",IF(N131="?","Class not found on Lives sheet",IF(COUNTIF(Rates!$A$2:$A$14,D131)=0,"Block not found on Rates sheet — excluded from the tax computation","")))))))</f>
      </c>
    </row>
    <row r="132">
      <c r="A132" s="4">
        <f>IF(B132="","",ROW()-7)</f>
      </c>
      <c r="N132" s="4">
        <f>IF(B132="","",IF(J132&lt;&gt;"",J132,IFERROR(VLOOKUP(C132,Lives!$A$2:$C$28,2,FALSE),"?")))</f>
      </c>
      <c r="O132">
        <f>IF(B132="","",IFERROR(VLOOKUP(C132,Lives!$A$2:$C$28,3,FALSE),"?"))</f>
      </c>
      <c r="P132" s="5">
        <f>IF(B132="","",ROUND(F132*G132,0))</f>
      </c>
      <c r="Q132" s="5">
        <f>IF(B132="","",IF(NOT(ISNUMBER(E132)),"",IF(E132&gt;=FYStart,F132,I132)))</f>
      </c>
      <c r="R132" s="4">
        <f>IF(B132="","",IF(NOT(ISNUMBER(E132)),"",MAX(0,MIN(IF(L132="",FYEnd,L132),FYEnd)-MAX(E132,FYStart)+1)))</f>
      </c>
      <c r="S132" s="7">
        <f>IF(B132="","",IF(O132="Y",1,IF(K132="",1,CHOOSE(K132,1,1.5,2))))</f>
      </c>
      <c r="T132">
        <f>IF(B132="","",IF(OR(N132="?",NOT(ISNUMBER(E132))),"?",IF(EDATE(E132,12*N132)&lt;=FYStart,"Y","N")))</f>
      </c>
      <c r="U132" s="5">
        <f>IF(B132="","",IF(OR(N132="?",N132=0,NOT(ISNUMBER(R132))),"",IF(OR(T132="Y",Q132&lt;=P132),0,ROUND(MIN(Q132-P132,IF(H132="WDV",Q132*(1-(P132/F132)^(1/N132))*R132/FYDays*S132,(F132-P132)/N132*R132/FYDays*S132)),0))))</f>
      </c>
      <c r="V132" s="5">
        <f>IF(B132="","",IF(NOT(ISNUMBER(U132)),"",IF(L132&lt;&gt;"",0,Q132-U132)))</f>
      </c>
      <c r="W132">
        <f>IF(B132="","",IF(E132="","Date capitalised missing",IF(AND(L132&lt;&gt;"",L132&lt;FYStart),"Disposed before FY start — delete this row",IF(AND(E132&lt;FYStart,I132=""),"Opening net block missing",IF(E132&lt;DATE(2014,4,1),"Pre-1 Apr 2014 asset — Schedule II transition: verify with your CA",IF(N132="?","Class not found on Lives sheet",IF(COUNTIF(Rates!$A$2:$A$14,D132)=0,"Block not found on Rates sheet — excluded from the tax computation","")))))))</f>
      </c>
    </row>
    <row r="133">
      <c r="A133" s="4">
        <f>IF(B133="","",ROW()-7)</f>
      </c>
      <c r="N133" s="4">
        <f>IF(B133="","",IF(J133&lt;&gt;"",J133,IFERROR(VLOOKUP(C133,Lives!$A$2:$C$28,2,FALSE),"?")))</f>
      </c>
      <c r="O133">
        <f>IF(B133="","",IFERROR(VLOOKUP(C133,Lives!$A$2:$C$28,3,FALSE),"?"))</f>
      </c>
      <c r="P133" s="5">
        <f>IF(B133="","",ROUND(F133*G133,0))</f>
      </c>
      <c r="Q133" s="5">
        <f>IF(B133="","",IF(NOT(ISNUMBER(E133)),"",IF(E133&gt;=FYStart,F133,I133)))</f>
      </c>
      <c r="R133" s="4">
        <f>IF(B133="","",IF(NOT(ISNUMBER(E133)),"",MAX(0,MIN(IF(L133="",FYEnd,L133),FYEnd)-MAX(E133,FYStart)+1)))</f>
      </c>
      <c r="S133" s="7">
        <f>IF(B133="","",IF(O133="Y",1,IF(K133="",1,CHOOSE(K133,1,1.5,2))))</f>
      </c>
      <c r="T133">
        <f>IF(B133="","",IF(OR(N133="?",NOT(ISNUMBER(E133))),"?",IF(EDATE(E133,12*N133)&lt;=FYStart,"Y","N")))</f>
      </c>
      <c r="U133" s="5">
        <f>IF(B133="","",IF(OR(N133="?",N133=0,NOT(ISNUMBER(R133))),"",IF(OR(T133="Y",Q133&lt;=P133),0,ROUND(MIN(Q133-P133,IF(H133="WDV",Q133*(1-(P133/F133)^(1/N133))*R133/FYDays*S133,(F133-P133)/N133*R133/FYDays*S133)),0))))</f>
      </c>
      <c r="V133" s="5">
        <f>IF(B133="","",IF(NOT(ISNUMBER(U133)),"",IF(L133&lt;&gt;"",0,Q133-U133)))</f>
      </c>
      <c r="W133">
        <f>IF(B133="","",IF(E133="","Date capitalised missing",IF(AND(L133&lt;&gt;"",L133&lt;FYStart),"Disposed before FY start — delete this row",IF(AND(E133&lt;FYStart,I133=""),"Opening net block missing",IF(E133&lt;DATE(2014,4,1),"Pre-1 Apr 2014 asset — Schedule II transition: verify with your CA",IF(N133="?","Class not found on Lives sheet",IF(COUNTIF(Rates!$A$2:$A$14,D133)=0,"Block not found on Rates sheet — excluded from the tax computation","")))))))</f>
      </c>
    </row>
    <row r="134">
      <c r="A134" s="4">
        <f>IF(B134="","",ROW()-7)</f>
      </c>
      <c r="N134" s="4">
        <f>IF(B134="","",IF(J134&lt;&gt;"",J134,IFERROR(VLOOKUP(C134,Lives!$A$2:$C$28,2,FALSE),"?")))</f>
      </c>
      <c r="O134">
        <f>IF(B134="","",IFERROR(VLOOKUP(C134,Lives!$A$2:$C$28,3,FALSE),"?"))</f>
      </c>
      <c r="P134" s="5">
        <f>IF(B134="","",ROUND(F134*G134,0))</f>
      </c>
      <c r="Q134" s="5">
        <f>IF(B134="","",IF(NOT(ISNUMBER(E134)),"",IF(E134&gt;=FYStart,F134,I134)))</f>
      </c>
      <c r="R134" s="4">
        <f>IF(B134="","",IF(NOT(ISNUMBER(E134)),"",MAX(0,MIN(IF(L134="",FYEnd,L134),FYEnd)-MAX(E134,FYStart)+1)))</f>
      </c>
      <c r="S134" s="7">
        <f>IF(B134="","",IF(O134="Y",1,IF(K134="",1,CHOOSE(K134,1,1.5,2))))</f>
      </c>
      <c r="T134">
        <f>IF(B134="","",IF(OR(N134="?",NOT(ISNUMBER(E134))),"?",IF(EDATE(E134,12*N134)&lt;=FYStart,"Y","N")))</f>
      </c>
      <c r="U134" s="5">
        <f>IF(B134="","",IF(OR(N134="?",N134=0,NOT(ISNUMBER(R134))),"",IF(OR(T134="Y",Q134&lt;=P134),0,ROUND(MIN(Q134-P134,IF(H134="WDV",Q134*(1-(P134/F134)^(1/N134))*R134/FYDays*S134,(F134-P134)/N134*R134/FYDays*S134)),0))))</f>
      </c>
      <c r="V134" s="5">
        <f>IF(B134="","",IF(NOT(ISNUMBER(U134)),"",IF(L134&lt;&gt;"",0,Q134-U134)))</f>
      </c>
      <c r="W134">
        <f>IF(B134="","",IF(E134="","Date capitalised missing",IF(AND(L134&lt;&gt;"",L134&lt;FYStart),"Disposed before FY start — delete this row",IF(AND(E134&lt;FYStart,I134=""),"Opening net block missing",IF(E134&lt;DATE(2014,4,1),"Pre-1 Apr 2014 asset — Schedule II transition: verify with your CA",IF(N134="?","Class not found on Lives sheet",IF(COUNTIF(Rates!$A$2:$A$14,D134)=0,"Block not found on Rates sheet — excluded from the tax computation","")))))))</f>
      </c>
    </row>
    <row r="135">
      <c r="A135" s="4">
        <f>IF(B135="","",ROW()-7)</f>
      </c>
      <c r="N135" s="4">
        <f>IF(B135="","",IF(J135&lt;&gt;"",J135,IFERROR(VLOOKUP(C135,Lives!$A$2:$C$28,2,FALSE),"?")))</f>
      </c>
      <c r="O135">
        <f>IF(B135="","",IFERROR(VLOOKUP(C135,Lives!$A$2:$C$28,3,FALSE),"?"))</f>
      </c>
      <c r="P135" s="5">
        <f>IF(B135="","",ROUND(F135*G135,0))</f>
      </c>
      <c r="Q135" s="5">
        <f>IF(B135="","",IF(NOT(ISNUMBER(E135)),"",IF(E135&gt;=FYStart,F135,I135)))</f>
      </c>
      <c r="R135" s="4">
        <f>IF(B135="","",IF(NOT(ISNUMBER(E135)),"",MAX(0,MIN(IF(L135="",FYEnd,L135),FYEnd)-MAX(E135,FYStart)+1)))</f>
      </c>
      <c r="S135" s="7">
        <f>IF(B135="","",IF(O135="Y",1,IF(K135="",1,CHOOSE(K135,1,1.5,2))))</f>
      </c>
      <c r="T135">
        <f>IF(B135="","",IF(OR(N135="?",NOT(ISNUMBER(E135))),"?",IF(EDATE(E135,12*N135)&lt;=FYStart,"Y","N")))</f>
      </c>
      <c r="U135" s="5">
        <f>IF(B135="","",IF(OR(N135="?",N135=0,NOT(ISNUMBER(R135))),"",IF(OR(T135="Y",Q135&lt;=P135),0,ROUND(MIN(Q135-P135,IF(H135="WDV",Q135*(1-(P135/F135)^(1/N135))*R135/FYDays*S135,(F135-P135)/N135*R135/FYDays*S135)),0))))</f>
      </c>
      <c r="V135" s="5">
        <f>IF(B135="","",IF(NOT(ISNUMBER(U135)),"",IF(L135&lt;&gt;"",0,Q135-U135)))</f>
      </c>
      <c r="W135">
        <f>IF(B135="","",IF(E135="","Date capitalised missing",IF(AND(L135&lt;&gt;"",L135&lt;FYStart),"Disposed before FY start — delete this row",IF(AND(E135&lt;FYStart,I135=""),"Opening net block missing",IF(E135&lt;DATE(2014,4,1),"Pre-1 Apr 2014 asset — Schedule II transition: verify with your CA",IF(N135="?","Class not found on Lives sheet",IF(COUNTIF(Rates!$A$2:$A$14,D135)=0,"Block not found on Rates sheet — excluded from the tax computation","")))))))</f>
      </c>
    </row>
    <row r="136">
      <c r="A136" s="4">
        <f>IF(B136="","",ROW()-7)</f>
      </c>
      <c r="N136" s="4">
        <f>IF(B136="","",IF(J136&lt;&gt;"",J136,IFERROR(VLOOKUP(C136,Lives!$A$2:$C$28,2,FALSE),"?")))</f>
      </c>
      <c r="O136">
        <f>IF(B136="","",IFERROR(VLOOKUP(C136,Lives!$A$2:$C$28,3,FALSE),"?"))</f>
      </c>
      <c r="P136" s="5">
        <f>IF(B136="","",ROUND(F136*G136,0))</f>
      </c>
      <c r="Q136" s="5">
        <f>IF(B136="","",IF(NOT(ISNUMBER(E136)),"",IF(E136&gt;=FYStart,F136,I136)))</f>
      </c>
      <c r="R136" s="4">
        <f>IF(B136="","",IF(NOT(ISNUMBER(E136)),"",MAX(0,MIN(IF(L136="",FYEnd,L136),FYEnd)-MAX(E136,FYStart)+1)))</f>
      </c>
      <c r="S136" s="7">
        <f>IF(B136="","",IF(O136="Y",1,IF(K136="",1,CHOOSE(K136,1,1.5,2))))</f>
      </c>
      <c r="T136">
        <f>IF(B136="","",IF(OR(N136="?",NOT(ISNUMBER(E136))),"?",IF(EDATE(E136,12*N136)&lt;=FYStart,"Y","N")))</f>
      </c>
      <c r="U136" s="5">
        <f>IF(B136="","",IF(OR(N136="?",N136=0,NOT(ISNUMBER(R136))),"",IF(OR(T136="Y",Q136&lt;=P136),0,ROUND(MIN(Q136-P136,IF(H136="WDV",Q136*(1-(P136/F136)^(1/N136))*R136/FYDays*S136,(F136-P136)/N136*R136/FYDays*S136)),0))))</f>
      </c>
      <c r="V136" s="5">
        <f>IF(B136="","",IF(NOT(ISNUMBER(U136)),"",IF(L136&lt;&gt;"",0,Q136-U136)))</f>
      </c>
      <c r="W136">
        <f>IF(B136="","",IF(E136="","Date capitalised missing",IF(AND(L136&lt;&gt;"",L136&lt;FYStart),"Disposed before FY start — delete this row",IF(AND(E136&lt;FYStart,I136=""),"Opening net block missing",IF(E136&lt;DATE(2014,4,1),"Pre-1 Apr 2014 asset — Schedule II transition: verify with your CA",IF(N136="?","Class not found on Lives sheet",IF(COUNTIF(Rates!$A$2:$A$14,D136)=0,"Block not found on Rates sheet — excluded from the tax computation","")))))))</f>
      </c>
    </row>
    <row r="137">
      <c r="A137" s="4">
        <f>IF(B137="","",ROW()-7)</f>
      </c>
      <c r="N137" s="4">
        <f>IF(B137="","",IF(J137&lt;&gt;"",J137,IFERROR(VLOOKUP(C137,Lives!$A$2:$C$28,2,FALSE),"?")))</f>
      </c>
      <c r="O137">
        <f>IF(B137="","",IFERROR(VLOOKUP(C137,Lives!$A$2:$C$28,3,FALSE),"?"))</f>
      </c>
      <c r="P137" s="5">
        <f>IF(B137="","",ROUND(F137*G137,0))</f>
      </c>
      <c r="Q137" s="5">
        <f>IF(B137="","",IF(NOT(ISNUMBER(E137)),"",IF(E137&gt;=FYStart,F137,I137)))</f>
      </c>
      <c r="R137" s="4">
        <f>IF(B137="","",IF(NOT(ISNUMBER(E137)),"",MAX(0,MIN(IF(L137="",FYEnd,L137),FYEnd)-MAX(E137,FYStart)+1)))</f>
      </c>
      <c r="S137" s="7">
        <f>IF(B137="","",IF(O137="Y",1,IF(K137="",1,CHOOSE(K137,1,1.5,2))))</f>
      </c>
      <c r="T137">
        <f>IF(B137="","",IF(OR(N137="?",NOT(ISNUMBER(E137))),"?",IF(EDATE(E137,12*N137)&lt;=FYStart,"Y","N")))</f>
      </c>
      <c r="U137" s="5">
        <f>IF(B137="","",IF(OR(N137="?",N137=0,NOT(ISNUMBER(R137))),"",IF(OR(T137="Y",Q137&lt;=P137),0,ROUND(MIN(Q137-P137,IF(H137="WDV",Q137*(1-(P137/F137)^(1/N137))*R137/FYDays*S137,(F137-P137)/N137*R137/FYDays*S137)),0))))</f>
      </c>
      <c r="V137" s="5">
        <f>IF(B137="","",IF(NOT(ISNUMBER(U137)),"",IF(L137&lt;&gt;"",0,Q137-U137)))</f>
      </c>
      <c r="W137">
        <f>IF(B137="","",IF(E137="","Date capitalised missing",IF(AND(L137&lt;&gt;"",L137&lt;FYStart),"Disposed before FY start — delete this row",IF(AND(E137&lt;FYStart,I137=""),"Opening net block missing",IF(E137&lt;DATE(2014,4,1),"Pre-1 Apr 2014 asset — Schedule II transition: verify with your CA",IF(N137="?","Class not found on Lives sheet",IF(COUNTIF(Rates!$A$2:$A$14,D137)=0,"Block not found on Rates sheet — excluded from the tax computation","")))))))</f>
      </c>
    </row>
    <row r="138">
      <c r="A138" s="4">
        <f>IF(B138="","",ROW()-7)</f>
      </c>
      <c r="N138" s="4">
        <f>IF(B138="","",IF(J138&lt;&gt;"",J138,IFERROR(VLOOKUP(C138,Lives!$A$2:$C$28,2,FALSE),"?")))</f>
      </c>
      <c r="O138">
        <f>IF(B138="","",IFERROR(VLOOKUP(C138,Lives!$A$2:$C$28,3,FALSE),"?"))</f>
      </c>
      <c r="P138" s="5">
        <f>IF(B138="","",ROUND(F138*G138,0))</f>
      </c>
      <c r="Q138" s="5">
        <f>IF(B138="","",IF(NOT(ISNUMBER(E138)),"",IF(E138&gt;=FYStart,F138,I138)))</f>
      </c>
      <c r="R138" s="4">
        <f>IF(B138="","",IF(NOT(ISNUMBER(E138)),"",MAX(0,MIN(IF(L138="",FYEnd,L138),FYEnd)-MAX(E138,FYStart)+1)))</f>
      </c>
      <c r="S138" s="7">
        <f>IF(B138="","",IF(O138="Y",1,IF(K138="",1,CHOOSE(K138,1,1.5,2))))</f>
      </c>
      <c r="T138">
        <f>IF(B138="","",IF(OR(N138="?",NOT(ISNUMBER(E138))),"?",IF(EDATE(E138,12*N138)&lt;=FYStart,"Y","N")))</f>
      </c>
      <c r="U138" s="5">
        <f>IF(B138="","",IF(OR(N138="?",N138=0,NOT(ISNUMBER(R138))),"",IF(OR(T138="Y",Q138&lt;=P138),0,ROUND(MIN(Q138-P138,IF(H138="WDV",Q138*(1-(P138/F138)^(1/N138))*R138/FYDays*S138,(F138-P138)/N138*R138/FYDays*S138)),0))))</f>
      </c>
      <c r="V138" s="5">
        <f>IF(B138="","",IF(NOT(ISNUMBER(U138)),"",IF(L138&lt;&gt;"",0,Q138-U138)))</f>
      </c>
      <c r="W138">
        <f>IF(B138="","",IF(E138="","Date capitalised missing",IF(AND(L138&lt;&gt;"",L138&lt;FYStart),"Disposed before FY start — delete this row",IF(AND(E138&lt;FYStart,I138=""),"Opening net block missing",IF(E138&lt;DATE(2014,4,1),"Pre-1 Apr 2014 asset — Schedule II transition: verify with your CA",IF(N138="?","Class not found on Lives sheet",IF(COUNTIF(Rates!$A$2:$A$14,D138)=0,"Block not found on Rates sheet — excluded from the tax computation","")))))))</f>
      </c>
    </row>
    <row r="139">
      <c r="A139" s="4">
        <f>IF(B139="","",ROW()-7)</f>
      </c>
      <c r="N139" s="4">
        <f>IF(B139="","",IF(J139&lt;&gt;"",J139,IFERROR(VLOOKUP(C139,Lives!$A$2:$C$28,2,FALSE),"?")))</f>
      </c>
      <c r="O139">
        <f>IF(B139="","",IFERROR(VLOOKUP(C139,Lives!$A$2:$C$28,3,FALSE),"?"))</f>
      </c>
      <c r="P139" s="5">
        <f>IF(B139="","",ROUND(F139*G139,0))</f>
      </c>
      <c r="Q139" s="5">
        <f>IF(B139="","",IF(NOT(ISNUMBER(E139)),"",IF(E139&gt;=FYStart,F139,I139)))</f>
      </c>
      <c r="R139" s="4">
        <f>IF(B139="","",IF(NOT(ISNUMBER(E139)),"",MAX(0,MIN(IF(L139="",FYEnd,L139),FYEnd)-MAX(E139,FYStart)+1)))</f>
      </c>
      <c r="S139" s="7">
        <f>IF(B139="","",IF(O139="Y",1,IF(K139="",1,CHOOSE(K139,1,1.5,2))))</f>
      </c>
      <c r="T139">
        <f>IF(B139="","",IF(OR(N139="?",NOT(ISNUMBER(E139))),"?",IF(EDATE(E139,12*N139)&lt;=FYStart,"Y","N")))</f>
      </c>
      <c r="U139" s="5">
        <f>IF(B139="","",IF(OR(N139="?",N139=0,NOT(ISNUMBER(R139))),"",IF(OR(T139="Y",Q139&lt;=P139),0,ROUND(MIN(Q139-P139,IF(H139="WDV",Q139*(1-(P139/F139)^(1/N139))*R139/FYDays*S139,(F139-P139)/N139*R139/FYDays*S139)),0))))</f>
      </c>
      <c r="V139" s="5">
        <f>IF(B139="","",IF(NOT(ISNUMBER(U139)),"",IF(L139&lt;&gt;"",0,Q139-U139)))</f>
      </c>
      <c r="W139">
        <f>IF(B139="","",IF(E139="","Date capitalised missing",IF(AND(L139&lt;&gt;"",L139&lt;FYStart),"Disposed before FY start — delete this row",IF(AND(E139&lt;FYStart,I139=""),"Opening net block missing",IF(E139&lt;DATE(2014,4,1),"Pre-1 Apr 2014 asset — Schedule II transition: verify with your CA",IF(N139="?","Class not found on Lives sheet",IF(COUNTIF(Rates!$A$2:$A$14,D139)=0,"Block not found on Rates sheet — excluded from the tax computation","")))))))</f>
      </c>
    </row>
    <row r="140">
      <c r="A140" s="4">
        <f>IF(B140="","",ROW()-7)</f>
      </c>
      <c r="N140" s="4">
        <f>IF(B140="","",IF(J140&lt;&gt;"",J140,IFERROR(VLOOKUP(C140,Lives!$A$2:$C$28,2,FALSE),"?")))</f>
      </c>
      <c r="O140">
        <f>IF(B140="","",IFERROR(VLOOKUP(C140,Lives!$A$2:$C$28,3,FALSE),"?"))</f>
      </c>
      <c r="P140" s="5">
        <f>IF(B140="","",ROUND(F140*G140,0))</f>
      </c>
      <c r="Q140" s="5">
        <f>IF(B140="","",IF(NOT(ISNUMBER(E140)),"",IF(E140&gt;=FYStart,F140,I140)))</f>
      </c>
      <c r="R140" s="4">
        <f>IF(B140="","",IF(NOT(ISNUMBER(E140)),"",MAX(0,MIN(IF(L140="",FYEnd,L140),FYEnd)-MAX(E140,FYStart)+1)))</f>
      </c>
      <c r="S140" s="7">
        <f>IF(B140="","",IF(O140="Y",1,IF(K140="",1,CHOOSE(K140,1,1.5,2))))</f>
      </c>
      <c r="T140">
        <f>IF(B140="","",IF(OR(N140="?",NOT(ISNUMBER(E140))),"?",IF(EDATE(E140,12*N140)&lt;=FYStart,"Y","N")))</f>
      </c>
      <c r="U140" s="5">
        <f>IF(B140="","",IF(OR(N140="?",N140=0,NOT(ISNUMBER(R140))),"",IF(OR(T140="Y",Q140&lt;=P140),0,ROUND(MIN(Q140-P140,IF(H140="WDV",Q140*(1-(P140/F140)^(1/N140))*R140/FYDays*S140,(F140-P140)/N140*R140/FYDays*S140)),0))))</f>
      </c>
      <c r="V140" s="5">
        <f>IF(B140="","",IF(NOT(ISNUMBER(U140)),"",IF(L140&lt;&gt;"",0,Q140-U140)))</f>
      </c>
      <c r="W140">
        <f>IF(B140="","",IF(E140="","Date capitalised missing",IF(AND(L140&lt;&gt;"",L140&lt;FYStart),"Disposed before FY start — delete this row",IF(AND(E140&lt;FYStart,I140=""),"Opening net block missing",IF(E140&lt;DATE(2014,4,1),"Pre-1 Apr 2014 asset — Schedule II transition: verify with your CA",IF(N140="?","Class not found on Lives sheet",IF(COUNTIF(Rates!$A$2:$A$14,D140)=0,"Block not found on Rates sheet — excluded from the tax computation","")))))))</f>
      </c>
    </row>
    <row r="141">
      <c r="A141" s="4">
        <f>IF(B141="","",ROW()-7)</f>
      </c>
      <c r="N141" s="4">
        <f>IF(B141="","",IF(J141&lt;&gt;"",J141,IFERROR(VLOOKUP(C141,Lives!$A$2:$C$28,2,FALSE),"?")))</f>
      </c>
      <c r="O141">
        <f>IF(B141="","",IFERROR(VLOOKUP(C141,Lives!$A$2:$C$28,3,FALSE),"?"))</f>
      </c>
      <c r="P141" s="5">
        <f>IF(B141="","",ROUND(F141*G141,0))</f>
      </c>
      <c r="Q141" s="5">
        <f>IF(B141="","",IF(NOT(ISNUMBER(E141)),"",IF(E141&gt;=FYStart,F141,I141)))</f>
      </c>
      <c r="R141" s="4">
        <f>IF(B141="","",IF(NOT(ISNUMBER(E141)),"",MAX(0,MIN(IF(L141="",FYEnd,L141),FYEnd)-MAX(E141,FYStart)+1)))</f>
      </c>
      <c r="S141" s="7">
        <f>IF(B141="","",IF(O141="Y",1,IF(K141="",1,CHOOSE(K141,1,1.5,2))))</f>
      </c>
      <c r="T141">
        <f>IF(B141="","",IF(OR(N141="?",NOT(ISNUMBER(E141))),"?",IF(EDATE(E141,12*N141)&lt;=FYStart,"Y","N")))</f>
      </c>
      <c r="U141" s="5">
        <f>IF(B141="","",IF(OR(N141="?",N141=0,NOT(ISNUMBER(R141))),"",IF(OR(T141="Y",Q141&lt;=P141),0,ROUND(MIN(Q141-P141,IF(H141="WDV",Q141*(1-(P141/F141)^(1/N141))*R141/FYDays*S141,(F141-P141)/N141*R141/FYDays*S141)),0))))</f>
      </c>
      <c r="V141" s="5">
        <f>IF(B141="","",IF(NOT(ISNUMBER(U141)),"",IF(L141&lt;&gt;"",0,Q141-U141)))</f>
      </c>
      <c r="W141">
        <f>IF(B141="","",IF(E141="","Date capitalised missing",IF(AND(L141&lt;&gt;"",L141&lt;FYStart),"Disposed before FY start — delete this row",IF(AND(E141&lt;FYStart,I141=""),"Opening net block missing",IF(E141&lt;DATE(2014,4,1),"Pre-1 Apr 2014 asset — Schedule II transition: verify with your CA",IF(N141="?","Class not found on Lives sheet",IF(COUNTIF(Rates!$A$2:$A$14,D141)=0,"Block not found on Rates sheet — excluded from the tax computation","")))))))</f>
      </c>
    </row>
    <row r="142">
      <c r="A142" s="4">
        <f>IF(B142="","",ROW()-7)</f>
      </c>
      <c r="N142" s="4">
        <f>IF(B142="","",IF(J142&lt;&gt;"",J142,IFERROR(VLOOKUP(C142,Lives!$A$2:$C$28,2,FALSE),"?")))</f>
      </c>
      <c r="O142">
        <f>IF(B142="","",IFERROR(VLOOKUP(C142,Lives!$A$2:$C$28,3,FALSE),"?"))</f>
      </c>
      <c r="P142" s="5">
        <f>IF(B142="","",ROUND(F142*G142,0))</f>
      </c>
      <c r="Q142" s="5">
        <f>IF(B142="","",IF(NOT(ISNUMBER(E142)),"",IF(E142&gt;=FYStart,F142,I142)))</f>
      </c>
      <c r="R142" s="4">
        <f>IF(B142="","",IF(NOT(ISNUMBER(E142)),"",MAX(0,MIN(IF(L142="",FYEnd,L142),FYEnd)-MAX(E142,FYStart)+1)))</f>
      </c>
      <c r="S142" s="7">
        <f>IF(B142="","",IF(O142="Y",1,IF(K142="",1,CHOOSE(K142,1,1.5,2))))</f>
      </c>
      <c r="T142">
        <f>IF(B142="","",IF(OR(N142="?",NOT(ISNUMBER(E142))),"?",IF(EDATE(E142,12*N142)&lt;=FYStart,"Y","N")))</f>
      </c>
      <c r="U142" s="5">
        <f>IF(B142="","",IF(OR(N142="?",N142=0,NOT(ISNUMBER(R142))),"",IF(OR(T142="Y",Q142&lt;=P142),0,ROUND(MIN(Q142-P142,IF(H142="WDV",Q142*(1-(P142/F142)^(1/N142))*R142/FYDays*S142,(F142-P142)/N142*R142/FYDays*S142)),0))))</f>
      </c>
      <c r="V142" s="5">
        <f>IF(B142="","",IF(NOT(ISNUMBER(U142)),"",IF(L142&lt;&gt;"",0,Q142-U142)))</f>
      </c>
      <c r="W142">
        <f>IF(B142="","",IF(E142="","Date capitalised missing",IF(AND(L142&lt;&gt;"",L142&lt;FYStart),"Disposed before FY start — delete this row",IF(AND(E142&lt;FYStart,I142=""),"Opening net block missing",IF(E142&lt;DATE(2014,4,1),"Pre-1 Apr 2014 asset — Schedule II transition: verify with your CA",IF(N142="?","Class not found on Lives sheet",IF(COUNTIF(Rates!$A$2:$A$14,D142)=0,"Block not found on Rates sheet — excluded from the tax computation","")))))))</f>
      </c>
    </row>
    <row r="143">
      <c r="A143" s="4">
        <f>IF(B143="","",ROW()-7)</f>
      </c>
      <c r="N143" s="4">
        <f>IF(B143="","",IF(J143&lt;&gt;"",J143,IFERROR(VLOOKUP(C143,Lives!$A$2:$C$28,2,FALSE),"?")))</f>
      </c>
      <c r="O143">
        <f>IF(B143="","",IFERROR(VLOOKUP(C143,Lives!$A$2:$C$28,3,FALSE),"?"))</f>
      </c>
      <c r="P143" s="5">
        <f>IF(B143="","",ROUND(F143*G143,0))</f>
      </c>
      <c r="Q143" s="5">
        <f>IF(B143="","",IF(NOT(ISNUMBER(E143)),"",IF(E143&gt;=FYStart,F143,I143)))</f>
      </c>
      <c r="R143" s="4">
        <f>IF(B143="","",IF(NOT(ISNUMBER(E143)),"",MAX(0,MIN(IF(L143="",FYEnd,L143),FYEnd)-MAX(E143,FYStart)+1)))</f>
      </c>
      <c r="S143" s="7">
        <f>IF(B143="","",IF(O143="Y",1,IF(K143="",1,CHOOSE(K143,1,1.5,2))))</f>
      </c>
      <c r="T143">
        <f>IF(B143="","",IF(OR(N143="?",NOT(ISNUMBER(E143))),"?",IF(EDATE(E143,12*N143)&lt;=FYStart,"Y","N")))</f>
      </c>
      <c r="U143" s="5">
        <f>IF(B143="","",IF(OR(N143="?",N143=0,NOT(ISNUMBER(R143))),"",IF(OR(T143="Y",Q143&lt;=P143),0,ROUND(MIN(Q143-P143,IF(H143="WDV",Q143*(1-(P143/F143)^(1/N143))*R143/FYDays*S143,(F143-P143)/N143*R143/FYDays*S143)),0))))</f>
      </c>
      <c r="V143" s="5">
        <f>IF(B143="","",IF(NOT(ISNUMBER(U143)),"",IF(L143&lt;&gt;"",0,Q143-U143)))</f>
      </c>
      <c r="W143">
        <f>IF(B143="","",IF(E143="","Date capitalised missing",IF(AND(L143&lt;&gt;"",L143&lt;FYStart),"Disposed before FY start — delete this row",IF(AND(E143&lt;FYStart,I143=""),"Opening net block missing",IF(E143&lt;DATE(2014,4,1),"Pre-1 Apr 2014 asset — Schedule II transition: verify with your CA",IF(N143="?","Class not found on Lives sheet",IF(COUNTIF(Rates!$A$2:$A$14,D143)=0,"Block not found on Rates sheet — excluded from the tax computation","")))))))</f>
      </c>
    </row>
    <row r="144">
      <c r="A144" s="4">
        <f>IF(B144="","",ROW()-7)</f>
      </c>
      <c r="N144" s="4">
        <f>IF(B144="","",IF(J144&lt;&gt;"",J144,IFERROR(VLOOKUP(C144,Lives!$A$2:$C$28,2,FALSE),"?")))</f>
      </c>
      <c r="O144">
        <f>IF(B144="","",IFERROR(VLOOKUP(C144,Lives!$A$2:$C$28,3,FALSE),"?"))</f>
      </c>
      <c r="P144" s="5">
        <f>IF(B144="","",ROUND(F144*G144,0))</f>
      </c>
      <c r="Q144" s="5">
        <f>IF(B144="","",IF(NOT(ISNUMBER(E144)),"",IF(E144&gt;=FYStart,F144,I144)))</f>
      </c>
      <c r="R144" s="4">
        <f>IF(B144="","",IF(NOT(ISNUMBER(E144)),"",MAX(0,MIN(IF(L144="",FYEnd,L144),FYEnd)-MAX(E144,FYStart)+1)))</f>
      </c>
      <c r="S144" s="7">
        <f>IF(B144="","",IF(O144="Y",1,IF(K144="",1,CHOOSE(K144,1,1.5,2))))</f>
      </c>
      <c r="T144">
        <f>IF(B144="","",IF(OR(N144="?",NOT(ISNUMBER(E144))),"?",IF(EDATE(E144,12*N144)&lt;=FYStart,"Y","N")))</f>
      </c>
      <c r="U144" s="5">
        <f>IF(B144="","",IF(OR(N144="?",N144=0,NOT(ISNUMBER(R144))),"",IF(OR(T144="Y",Q144&lt;=P144),0,ROUND(MIN(Q144-P144,IF(H144="WDV",Q144*(1-(P144/F144)^(1/N144))*R144/FYDays*S144,(F144-P144)/N144*R144/FYDays*S144)),0))))</f>
      </c>
      <c r="V144" s="5">
        <f>IF(B144="","",IF(NOT(ISNUMBER(U144)),"",IF(L144&lt;&gt;"",0,Q144-U144)))</f>
      </c>
      <c r="W144">
        <f>IF(B144="","",IF(E144="","Date capitalised missing",IF(AND(L144&lt;&gt;"",L144&lt;FYStart),"Disposed before FY start — delete this row",IF(AND(E144&lt;FYStart,I144=""),"Opening net block missing",IF(E144&lt;DATE(2014,4,1),"Pre-1 Apr 2014 asset — Schedule II transition: verify with your CA",IF(N144="?","Class not found on Lives sheet",IF(COUNTIF(Rates!$A$2:$A$14,D144)=0,"Block not found on Rates sheet — excluded from the tax computation","")))))))</f>
      </c>
    </row>
    <row r="145">
      <c r="A145" s="4">
        <f>IF(B145="","",ROW()-7)</f>
      </c>
      <c r="N145" s="4">
        <f>IF(B145="","",IF(J145&lt;&gt;"",J145,IFERROR(VLOOKUP(C145,Lives!$A$2:$C$28,2,FALSE),"?")))</f>
      </c>
      <c r="O145">
        <f>IF(B145="","",IFERROR(VLOOKUP(C145,Lives!$A$2:$C$28,3,FALSE),"?"))</f>
      </c>
      <c r="P145" s="5">
        <f>IF(B145="","",ROUND(F145*G145,0))</f>
      </c>
      <c r="Q145" s="5">
        <f>IF(B145="","",IF(NOT(ISNUMBER(E145)),"",IF(E145&gt;=FYStart,F145,I145)))</f>
      </c>
      <c r="R145" s="4">
        <f>IF(B145="","",IF(NOT(ISNUMBER(E145)),"",MAX(0,MIN(IF(L145="",FYEnd,L145),FYEnd)-MAX(E145,FYStart)+1)))</f>
      </c>
      <c r="S145" s="7">
        <f>IF(B145="","",IF(O145="Y",1,IF(K145="",1,CHOOSE(K145,1,1.5,2))))</f>
      </c>
      <c r="T145">
        <f>IF(B145="","",IF(OR(N145="?",NOT(ISNUMBER(E145))),"?",IF(EDATE(E145,12*N145)&lt;=FYStart,"Y","N")))</f>
      </c>
      <c r="U145" s="5">
        <f>IF(B145="","",IF(OR(N145="?",N145=0,NOT(ISNUMBER(R145))),"",IF(OR(T145="Y",Q145&lt;=P145),0,ROUND(MIN(Q145-P145,IF(H145="WDV",Q145*(1-(P145/F145)^(1/N145))*R145/FYDays*S145,(F145-P145)/N145*R145/FYDays*S145)),0))))</f>
      </c>
      <c r="V145" s="5">
        <f>IF(B145="","",IF(NOT(ISNUMBER(U145)),"",IF(L145&lt;&gt;"",0,Q145-U145)))</f>
      </c>
      <c r="W145">
        <f>IF(B145="","",IF(E145="","Date capitalised missing",IF(AND(L145&lt;&gt;"",L145&lt;FYStart),"Disposed before FY start — delete this row",IF(AND(E145&lt;FYStart,I145=""),"Opening net block missing",IF(E145&lt;DATE(2014,4,1),"Pre-1 Apr 2014 asset — Schedule II transition: verify with your CA",IF(N145="?","Class not found on Lives sheet",IF(COUNTIF(Rates!$A$2:$A$14,D145)=0,"Block not found on Rates sheet — excluded from the tax computation","")))))))</f>
      </c>
    </row>
    <row r="146">
      <c r="A146" s="4">
        <f>IF(B146="","",ROW()-7)</f>
      </c>
      <c r="N146" s="4">
        <f>IF(B146="","",IF(J146&lt;&gt;"",J146,IFERROR(VLOOKUP(C146,Lives!$A$2:$C$28,2,FALSE),"?")))</f>
      </c>
      <c r="O146">
        <f>IF(B146="","",IFERROR(VLOOKUP(C146,Lives!$A$2:$C$28,3,FALSE),"?"))</f>
      </c>
      <c r="P146" s="5">
        <f>IF(B146="","",ROUND(F146*G146,0))</f>
      </c>
      <c r="Q146" s="5">
        <f>IF(B146="","",IF(NOT(ISNUMBER(E146)),"",IF(E146&gt;=FYStart,F146,I146)))</f>
      </c>
      <c r="R146" s="4">
        <f>IF(B146="","",IF(NOT(ISNUMBER(E146)),"",MAX(0,MIN(IF(L146="",FYEnd,L146),FYEnd)-MAX(E146,FYStart)+1)))</f>
      </c>
      <c r="S146" s="7">
        <f>IF(B146="","",IF(O146="Y",1,IF(K146="",1,CHOOSE(K146,1,1.5,2))))</f>
      </c>
      <c r="T146">
        <f>IF(B146="","",IF(OR(N146="?",NOT(ISNUMBER(E146))),"?",IF(EDATE(E146,12*N146)&lt;=FYStart,"Y","N")))</f>
      </c>
      <c r="U146" s="5">
        <f>IF(B146="","",IF(OR(N146="?",N146=0,NOT(ISNUMBER(R146))),"",IF(OR(T146="Y",Q146&lt;=P146),0,ROUND(MIN(Q146-P146,IF(H146="WDV",Q146*(1-(P146/F146)^(1/N146))*R146/FYDays*S146,(F146-P146)/N146*R146/FYDays*S146)),0))))</f>
      </c>
      <c r="V146" s="5">
        <f>IF(B146="","",IF(NOT(ISNUMBER(U146)),"",IF(L146&lt;&gt;"",0,Q146-U146)))</f>
      </c>
      <c r="W146">
        <f>IF(B146="","",IF(E146="","Date capitalised missing",IF(AND(L146&lt;&gt;"",L146&lt;FYStart),"Disposed before FY start — delete this row",IF(AND(E146&lt;FYStart,I146=""),"Opening net block missing",IF(E146&lt;DATE(2014,4,1),"Pre-1 Apr 2014 asset — Schedule II transition: verify with your CA",IF(N146="?","Class not found on Lives sheet",IF(COUNTIF(Rates!$A$2:$A$14,D146)=0,"Block not found on Rates sheet — excluded from the tax computation","")))))))</f>
      </c>
    </row>
    <row r="147">
      <c r="A147" s="4">
        <f>IF(B147="","",ROW()-7)</f>
      </c>
      <c r="N147" s="4">
        <f>IF(B147="","",IF(J147&lt;&gt;"",J147,IFERROR(VLOOKUP(C147,Lives!$A$2:$C$28,2,FALSE),"?")))</f>
      </c>
      <c r="O147">
        <f>IF(B147="","",IFERROR(VLOOKUP(C147,Lives!$A$2:$C$28,3,FALSE),"?"))</f>
      </c>
      <c r="P147" s="5">
        <f>IF(B147="","",ROUND(F147*G147,0))</f>
      </c>
      <c r="Q147" s="5">
        <f>IF(B147="","",IF(NOT(ISNUMBER(E147)),"",IF(E147&gt;=FYStart,F147,I147)))</f>
      </c>
      <c r="R147" s="4">
        <f>IF(B147="","",IF(NOT(ISNUMBER(E147)),"",MAX(0,MIN(IF(L147="",FYEnd,L147),FYEnd)-MAX(E147,FYStart)+1)))</f>
      </c>
      <c r="S147" s="7">
        <f>IF(B147="","",IF(O147="Y",1,IF(K147="",1,CHOOSE(K147,1,1.5,2))))</f>
      </c>
      <c r="T147">
        <f>IF(B147="","",IF(OR(N147="?",NOT(ISNUMBER(E147))),"?",IF(EDATE(E147,12*N147)&lt;=FYStart,"Y","N")))</f>
      </c>
      <c r="U147" s="5">
        <f>IF(B147="","",IF(OR(N147="?",N147=0,NOT(ISNUMBER(R147))),"",IF(OR(T147="Y",Q147&lt;=P147),0,ROUND(MIN(Q147-P147,IF(H147="WDV",Q147*(1-(P147/F147)^(1/N147))*R147/FYDays*S147,(F147-P147)/N147*R147/FYDays*S147)),0))))</f>
      </c>
      <c r="V147" s="5">
        <f>IF(B147="","",IF(NOT(ISNUMBER(U147)),"",IF(L147&lt;&gt;"",0,Q147-U147)))</f>
      </c>
      <c r="W147">
        <f>IF(B147="","",IF(E147="","Date capitalised missing",IF(AND(L147&lt;&gt;"",L147&lt;FYStart),"Disposed before FY start — delete this row",IF(AND(E147&lt;FYStart,I147=""),"Opening net block missing",IF(E147&lt;DATE(2014,4,1),"Pre-1 Apr 2014 asset — Schedule II transition: verify with your CA",IF(N147="?","Class not found on Lives sheet",IF(COUNTIF(Rates!$A$2:$A$14,D147)=0,"Block not found on Rates sheet — excluded from the tax computation","")))))))</f>
      </c>
    </row>
    <row r="148">
      <c r="A148" s="4">
        <f>IF(B148="","",ROW()-7)</f>
      </c>
      <c r="N148" s="4">
        <f>IF(B148="","",IF(J148&lt;&gt;"",J148,IFERROR(VLOOKUP(C148,Lives!$A$2:$C$28,2,FALSE),"?")))</f>
      </c>
      <c r="O148">
        <f>IF(B148="","",IFERROR(VLOOKUP(C148,Lives!$A$2:$C$28,3,FALSE),"?"))</f>
      </c>
      <c r="P148" s="5">
        <f>IF(B148="","",ROUND(F148*G148,0))</f>
      </c>
      <c r="Q148" s="5">
        <f>IF(B148="","",IF(NOT(ISNUMBER(E148)),"",IF(E148&gt;=FYStart,F148,I148)))</f>
      </c>
      <c r="R148" s="4">
        <f>IF(B148="","",IF(NOT(ISNUMBER(E148)),"",MAX(0,MIN(IF(L148="",FYEnd,L148),FYEnd)-MAX(E148,FYStart)+1)))</f>
      </c>
      <c r="S148" s="7">
        <f>IF(B148="","",IF(O148="Y",1,IF(K148="",1,CHOOSE(K148,1,1.5,2))))</f>
      </c>
      <c r="T148">
        <f>IF(B148="","",IF(OR(N148="?",NOT(ISNUMBER(E148))),"?",IF(EDATE(E148,12*N148)&lt;=FYStart,"Y","N")))</f>
      </c>
      <c r="U148" s="5">
        <f>IF(B148="","",IF(OR(N148="?",N148=0,NOT(ISNUMBER(R148))),"",IF(OR(T148="Y",Q148&lt;=P148),0,ROUND(MIN(Q148-P148,IF(H148="WDV",Q148*(1-(P148/F148)^(1/N148))*R148/FYDays*S148,(F148-P148)/N148*R148/FYDays*S148)),0))))</f>
      </c>
      <c r="V148" s="5">
        <f>IF(B148="","",IF(NOT(ISNUMBER(U148)),"",IF(L148&lt;&gt;"",0,Q148-U148)))</f>
      </c>
      <c r="W148">
        <f>IF(B148="","",IF(E148="","Date capitalised missing",IF(AND(L148&lt;&gt;"",L148&lt;FYStart),"Disposed before FY start — delete this row",IF(AND(E148&lt;FYStart,I148=""),"Opening net block missing",IF(E148&lt;DATE(2014,4,1),"Pre-1 Apr 2014 asset — Schedule II transition: verify with your CA",IF(N148="?","Class not found on Lives sheet",IF(COUNTIF(Rates!$A$2:$A$14,D148)=0,"Block not found on Rates sheet — excluded from the tax computation","")))))))</f>
      </c>
    </row>
    <row r="149">
      <c r="A149" s="4">
        <f>IF(B149="","",ROW()-7)</f>
      </c>
      <c r="N149" s="4">
        <f>IF(B149="","",IF(J149&lt;&gt;"",J149,IFERROR(VLOOKUP(C149,Lives!$A$2:$C$28,2,FALSE),"?")))</f>
      </c>
      <c r="O149">
        <f>IF(B149="","",IFERROR(VLOOKUP(C149,Lives!$A$2:$C$28,3,FALSE),"?"))</f>
      </c>
      <c r="P149" s="5">
        <f>IF(B149="","",ROUND(F149*G149,0))</f>
      </c>
      <c r="Q149" s="5">
        <f>IF(B149="","",IF(NOT(ISNUMBER(E149)),"",IF(E149&gt;=FYStart,F149,I149)))</f>
      </c>
      <c r="R149" s="4">
        <f>IF(B149="","",IF(NOT(ISNUMBER(E149)),"",MAX(0,MIN(IF(L149="",FYEnd,L149),FYEnd)-MAX(E149,FYStart)+1)))</f>
      </c>
      <c r="S149" s="7">
        <f>IF(B149="","",IF(O149="Y",1,IF(K149="",1,CHOOSE(K149,1,1.5,2))))</f>
      </c>
      <c r="T149">
        <f>IF(B149="","",IF(OR(N149="?",NOT(ISNUMBER(E149))),"?",IF(EDATE(E149,12*N149)&lt;=FYStart,"Y","N")))</f>
      </c>
      <c r="U149" s="5">
        <f>IF(B149="","",IF(OR(N149="?",N149=0,NOT(ISNUMBER(R149))),"",IF(OR(T149="Y",Q149&lt;=P149),0,ROUND(MIN(Q149-P149,IF(H149="WDV",Q149*(1-(P149/F149)^(1/N149))*R149/FYDays*S149,(F149-P149)/N149*R149/FYDays*S149)),0))))</f>
      </c>
      <c r="V149" s="5">
        <f>IF(B149="","",IF(NOT(ISNUMBER(U149)),"",IF(L149&lt;&gt;"",0,Q149-U149)))</f>
      </c>
      <c r="W149">
        <f>IF(B149="","",IF(E149="","Date capitalised missing",IF(AND(L149&lt;&gt;"",L149&lt;FYStart),"Disposed before FY start — delete this row",IF(AND(E149&lt;FYStart,I149=""),"Opening net block missing",IF(E149&lt;DATE(2014,4,1),"Pre-1 Apr 2014 asset — Schedule II transition: verify with your CA",IF(N149="?","Class not found on Lives sheet",IF(COUNTIF(Rates!$A$2:$A$14,D149)=0,"Block not found on Rates sheet — excluded from the tax computation","")))))))</f>
      </c>
    </row>
    <row r="150">
      <c r="A150" s="4">
        <f>IF(B150="","",ROW()-7)</f>
      </c>
      <c r="N150" s="4">
        <f>IF(B150="","",IF(J150&lt;&gt;"",J150,IFERROR(VLOOKUP(C150,Lives!$A$2:$C$28,2,FALSE),"?")))</f>
      </c>
      <c r="O150">
        <f>IF(B150="","",IFERROR(VLOOKUP(C150,Lives!$A$2:$C$28,3,FALSE),"?"))</f>
      </c>
      <c r="P150" s="5">
        <f>IF(B150="","",ROUND(F150*G150,0))</f>
      </c>
      <c r="Q150" s="5">
        <f>IF(B150="","",IF(NOT(ISNUMBER(E150)),"",IF(E150&gt;=FYStart,F150,I150)))</f>
      </c>
      <c r="R150" s="4">
        <f>IF(B150="","",IF(NOT(ISNUMBER(E150)),"",MAX(0,MIN(IF(L150="",FYEnd,L150),FYEnd)-MAX(E150,FYStart)+1)))</f>
      </c>
      <c r="S150" s="7">
        <f>IF(B150="","",IF(O150="Y",1,IF(K150="",1,CHOOSE(K150,1,1.5,2))))</f>
      </c>
      <c r="T150">
        <f>IF(B150="","",IF(OR(N150="?",NOT(ISNUMBER(E150))),"?",IF(EDATE(E150,12*N150)&lt;=FYStart,"Y","N")))</f>
      </c>
      <c r="U150" s="5">
        <f>IF(B150="","",IF(OR(N150="?",N150=0,NOT(ISNUMBER(R150))),"",IF(OR(T150="Y",Q150&lt;=P150),0,ROUND(MIN(Q150-P150,IF(H150="WDV",Q150*(1-(P150/F150)^(1/N150))*R150/FYDays*S150,(F150-P150)/N150*R150/FYDays*S150)),0))))</f>
      </c>
      <c r="V150" s="5">
        <f>IF(B150="","",IF(NOT(ISNUMBER(U150)),"",IF(L150&lt;&gt;"",0,Q150-U150)))</f>
      </c>
      <c r="W150">
        <f>IF(B150="","",IF(E150="","Date capitalised missing",IF(AND(L150&lt;&gt;"",L150&lt;FYStart),"Disposed before FY start — delete this row",IF(AND(E150&lt;FYStart,I150=""),"Opening net block missing",IF(E150&lt;DATE(2014,4,1),"Pre-1 Apr 2014 asset — Schedule II transition: verify with your CA",IF(N150="?","Class not found on Lives sheet",IF(COUNTIF(Rates!$A$2:$A$14,D150)=0,"Block not found on Rates sheet — excluded from the tax computation","")))))))</f>
      </c>
    </row>
    <row r="151">
      <c r="A151" s="4">
        <f>IF(B151="","",ROW()-7)</f>
      </c>
      <c r="N151" s="4">
        <f>IF(B151="","",IF(J151&lt;&gt;"",J151,IFERROR(VLOOKUP(C151,Lives!$A$2:$C$28,2,FALSE),"?")))</f>
      </c>
      <c r="O151">
        <f>IF(B151="","",IFERROR(VLOOKUP(C151,Lives!$A$2:$C$28,3,FALSE),"?"))</f>
      </c>
      <c r="P151" s="5">
        <f>IF(B151="","",ROUND(F151*G151,0))</f>
      </c>
      <c r="Q151" s="5">
        <f>IF(B151="","",IF(NOT(ISNUMBER(E151)),"",IF(E151&gt;=FYStart,F151,I151)))</f>
      </c>
      <c r="R151" s="4">
        <f>IF(B151="","",IF(NOT(ISNUMBER(E151)),"",MAX(0,MIN(IF(L151="",FYEnd,L151),FYEnd)-MAX(E151,FYStart)+1)))</f>
      </c>
      <c r="S151" s="7">
        <f>IF(B151="","",IF(O151="Y",1,IF(K151="",1,CHOOSE(K151,1,1.5,2))))</f>
      </c>
      <c r="T151">
        <f>IF(B151="","",IF(OR(N151="?",NOT(ISNUMBER(E151))),"?",IF(EDATE(E151,12*N151)&lt;=FYStart,"Y","N")))</f>
      </c>
      <c r="U151" s="5">
        <f>IF(B151="","",IF(OR(N151="?",N151=0,NOT(ISNUMBER(R151))),"",IF(OR(T151="Y",Q151&lt;=P151),0,ROUND(MIN(Q151-P151,IF(H151="WDV",Q151*(1-(P151/F151)^(1/N151))*R151/FYDays*S151,(F151-P151)/N151*R151/FYDays*S151)),0))))</f>
      </c>
      <c r="V151" s="5">
        <f>IF(B151="","",IF(NOT(ISNUMBER(U151)),"",IF(L151&lt;&gt;"",0,Q151-U151)))</f>
      </c>
      <c r="W151">
        <f>IF(B151="","",IF(E151="","Date capitalised missing",IF(AND(L151&lt;&gt;"",L151&lt;FYStart),"Disposed before FY start — delete this row",IF(AND(E151&lt;FYStart,I151=""),"Opening net block missing",IF(E151&lt;DATE(2014,4,1),"Pre-1 Apr 2014 asset — Schedule II transition: verify with your CA",IF(N151="?","Class not found on Lives sheet",IF(COUNTIF(Rates!$A$2:$A$14,D151)=0,"Block not found on Rates sheet — excluded from the tax computation","")))))))</f>
      </c>
    </row>
    <row r="152">
      <c r="A152" s="4">
        <f>IF(B152="","",ROW()-7)</f>
      </c>
      <c r="N152" s="4">
        <f>IF(B152="","",IF(J152&lt;&gt;"",J152,IFERROR(VLOOKUP(C152,Lives!$A$2:$C$28,2,FALSE),"?")))</f>
      </c>
      <c r="O152">
        <f>IF(B152="","",IFERROR(VLOOKUP(C152,Lives!$A$2:$C$28,3,FALSE),"?"))</f>
      </c>
      <c r="P152" s="5">
        <f>IF(B152="","",ROUND(F152*G152,0))</f>
      </c>
      <c r="Q152" s="5">
        <f>IF(B152="","",IF(NOT(ISNUMBER(E152)),"",IF(E152&gt;=FYStart,F152,I152)))</f>
      </c>
      <c r="R152" s="4">
        <f>IF(B152="","",IF(NOT(ISNUMBER(E152)),"",MAX(0,MIN(IF(L152="",FYEnd,L152),FYEnd)-MAX(E152,FYStart)+1)))</f>
      </c>
      <c r="S152" s="7">
        <f>IF(B152="","",IF(O152="Y",1,IF(K152="",1,CHOOSE(K152,1,1.5,2))))</f>
      </c>
      <c r="T152">
        <f>IF(B152="","",IF(OR(N152="?",NOT(ISNUMBER(E152))),"?",IF(EDATE(E152,12*N152)&lt;=FYStart,"Y","N")))</f>
      </c>
      <c r="U152" s="5">
        <f>IF(B152="","",IF(OR(N152="?",N152=0,NOT(ISNUMBER(R152))),"",IF(OR(T152="Y",Q152&lt;=P152),0,ROUND(MIN(Q152-P152,IF(H152="WDV",Q152*(1-(P152/F152)^(1/N152))*R152/FYDays*S152,(F152-P152)/N152*R152/FYDays*S152)),0))))</f>
      </c>
      <c r="V152" s="5">
        <f>IF(B152="","",IF(NOT(ISNUMBER(U152)),"",IF(L152&lt;&gt;"",0,Q152-U152)))</f>
      </c>
      <c r="W152">
        <f>IF(B152="","",IF(E152="","Date capitalised missing",IF(AND(L152&lt;&gt;"",L152&lt;FYStart),"Disposed before FY start — delete this row",IF(AND(E152&lt;FYStart,I152=""),"Opening net block missing",IF(E152&lt;DATE(2014,4,1),"Pre-1 Apr 2014 asset — Schedule II transition: verify with your CA",IF(N152="?","Class not found on Lives sheet",IF(COUNTIF(Rates!$A$2:$A$14,D152)=0,"Block not found on Rates sheet — excluded from the tax computation","")))))))</f>
      </c>
    </row>
    <row r="153">
      <c r="A153" s="4">
        <f>IF(B153="","",ROW()-7)</f>
      </c>
      <c r="N153" s="4">
        <f>IF(B153="","",IF(J153&lt;&gt;"",J153,IFERROR(VLOOKUP(C153,Lives!$A$2:$C$28,2,FALSE),"?")))</f>
      </c>
      <c r="O153">
        <f>IF(B153="","",IFERROR(VLOOKUP(C153,Lives!$A$2:$C$28,3,FALSE),"?"))</f>
      </c>
      <c r="P153" s="5">
        <f>IF(B153="","",ROUND(F153*G153,0))</f>
      </c>
      <c r="Q153" s="5">
        <f>IF(B153="","",IF(NOT(ISNUMBER(E153)),"",IF(E153&gt;=FYStart,F153,I153)))</f>
      </c>
      <c r="R153" s="4">
        <f>IF(B153="","",IF(NOT(ISNUMBER(E153)),"",MAX(0,MIN(IF(L153="",FYEnd,L153),FYEnd)-MAX(E153,FYStart)+1)))</f>
      </c>
      <c r="S153" s="7">
        <f>IF(B153="","",IF(O153="Y",1,IF(K153="",1,CHOOSE(K153,1,1.5,2))))</f>
      </c>
      <c r="T153">
        <f>IF(B153="","",IF(OR(N153="?",NOT(ISNUMBER(E153))),"?",IF(EDATE(E153,12*N153)&lt;=FYStart,"Y","N")))</f>
      </c>
      <c r="U153" s="5">
        <f>IF(B153="","",IF(OR(N153="?",N153=0,NOT(ISNUMBER(R153))),"",IF(OR(T153="Y",Q153&lt;=P153),0,ROUND(MIN(Q153-P153,IF(H153="WDV",Q153*(1-(P153/F153)^(1/N153))*R153/FYDays*S153,(F153-P153)/N153*R153/FYDays*S153)),0))))</f>
      </c>
      <c r="V153" s="5">
        <f>IF(B153="","",IF(NOT(ISNUMBER(U153)),"",IF(L153&lt;&gt;"",0,Q153-U153)))</f>
      </c>
      <c r="W153">
        <f>IF(B153="","",IF(E153="","Date capitalised missing",IF(AND(L153&lt;&gt;"",L153&lt;FYStart),"Disposed before FY start — delete this row",IF(AND(E153&lt;FYStart,I153=""),"Opening net block missing",IF(E153&lt;DATE(2014,4,1),"Pre-1 Apr 2014 asset — Schedule II transition: verify with your CA",IF(N153="?","Class not found on Lives sheet",IF(COUNTIF(Rates!$A$2:$A$14,D153)=0,"Block not found on Rates sheet — excluded from the tax computation","")))))))</f>
      </c>
    </row>
    <row r="154">
      <c r="A154" s="4">
        <f>IF(B154="","",ROW()-7)</f>
      </c>
      <c r="N154" s="4">
        <f>IF(B154="","",IF(J154&lt;&gt;"",J154,IFERROR(VLOOKUP(C154,Lives!$A$2:$C$28,2,FALSE),"?")))</f>
      </c>
      <c r="O154">
        <f>IF(B154="","",IFERROR(VLOOKUP(C154,Lives!$A$2:$C$28,3,FALSE),"?"))</f>
      </c>
      <c r="P154" s="5">
        <f>IF(B154="","",ROUND(F154*G154,0))</f>
      </c>
      <c r="Q154" s="5">
        <f>IF(B154="","",IF(NOT(ISNUMBER(E154)),"",IF(E154&gt;=FYStart,F154,I154)))</f>
      </c>
      <c r="R154" s="4">
        <f>IF(B154="","",IF(NOT(ISNUMBER(E154)),"",MAX(0,MIN(IF(L154="",FYEnd,L154),FYEnd)-MAX(E154,FYStart)+1)))</f>
      </c>
      <c r="S154" s="7">
        <f>IF(B154="","",IF(O154="Y",1,IF(K154="",1,CHOOSE(K154,1,1.5,2))))</f>
      </c>
      <c r="T154">
        <f>IF(B154="","",IF(OR(N154="?",NOT(ISNUMBER(E154))),"?",IF(EDATE(E154,12*N154)&lt;=FYStart,"Y","N")))</f>
      </c>
      <c r="U154" s="5">
        <f>IF(B154="","",IF(OR(N154="?",N154=0,NOT(ISNUMBER(R154))),"",IF(OR(T154="Y",Q154&lt;=P154),0,ROUND(MIN(Q154-P154,IF(H154="WDV",Q154*(1-(P154/F154)^(1/N154))*R154/FYDays*S154,(F154-P154)/N154*R154/FYDays*S154)),0))))</f>
      </c>
      <c r="V154" s="5">
        <f>IF(B154="","",IF(NOT(ISNUMBER(U154)),"",IF(L154&lt;&gt;"",0,Q154-U154)))</f>
      </c>
      <c r="W154">
        <f>IF(B154="","",IF(E154="","Date capitalised missing",IF(AND(L154&lt;&gt;"",L154&lt;FYStart),"Disposed before FY start — delete this row",IF(AND(E154&lt;FYStart,I154=""),"Opening net block missing",IF(E154&lt;DATE(2014,4,1),"Pre-1 Apr 2014 asset — Schedule II transition: verify with your CA",IF(N154="?","Class not found on Lives sheet",IF(COUNTIF(Rates!$A$2:$A$14,D154)=0,"Block not found on Rates sheet — excluded from the tax computation","")))))))</f>
      </c>
    </row>
    <row r="155">
      <c r="A155" s="4">
        <f>IF(B155="","",ROW()-7)</f>
      </c>
      <c r="N155" s="4">
        <f>IF(B155="","",IF(J155&lt;&gt;"",J155,IFERROR(VLOOKUP(C155,Lives!$A$2:$C$28,2,FALSE),"?")))</f>
      </c>
      <c r="O155">
        <f>IF(B155="","",IFERROR(VLOOKUP(C155,Lives!$A$2:$C$28,3,FALSE),"?"))</f>
      </c>
      <c r="P155" s="5">
        <f>IF(B155="","",ROUND(F155*G155,0))</f>
      </c>
      <c r="Q155" s="5">
        <f>IF(B155="","",IF(NOT(ISNUMBER(E155)),"",IF(E155&gt;=FYStart,F155,I155)))</f>
      </c>
      <c r="R155" s="4">
        <f>IF(B155="","",IF(NOT(ISNUMBER(E155)),"",MAX(0,MIN(IF(L155="",FYEnd,L155),FYEnd)-MAX(E155,FYStart)+1)))</f>
      </c>
      <c r="S155" s="7">
        <f>IF(B155="","",IF(O155="Y",1,IF(K155="",1,CHOOSE(K155,1,1.5,2))))</f>
      </c>
      <c r="T155">
        <f>IF(B155="","",IF(OR(N155="?",NOT(ISNUMBER(E155))),"?",IF(EDATE(E155,12*N155)&lt;=FYStart,"Y","N")))</f>
      </c>
      <c r="U155" s="5">
        <f>IF(B155="","",IF(OR(N155="?",N155=0,NOT(ISNUMBER(R155))),"",IF(OR(T155="Y",Q155&lt;=P155),0,ROUND(MIN(Q155-P155,IF(H155="WDV",Q155*(1-(P155/F155)^(1/N155))*R155/FYDays*S155,(F155-P155)/N155*R155/FYDays*S155)),0))))</f>
      </c>
      <c r="V155" s="5">
        <f>IF(B155="","",IF(NOT(ISNUMBER(U155)),"",IF(L155&lt;&gt;"",0,Q155-U155)))</f>
      </c>
      <c r="W155">
        <f>IF(B155="","",IF(E155="","Date capitalised missing",IF(AND(L155&lt;&gt;"",L155&lt;FYStart),"Disposed before FY start — delete this row",IF(AND(E155&lt;FYStart,I155=""),"Opening net block missing",IF(E155&lt;DATE(2014,4,1),"Pre-1 Apr 2014 asset — Schedule II transition: verify with your CA",IF(N155="?","Class not found on Lives sheet",IF(COUNTIF(Rates!$A$2:$A$14,D155)=0,"Block not found on Rates sheet — excluded from the tax computation","")))))))</f>
      </c>
    </row>
    <row r="156">
      <c r="A156" s="4">
        <f>IF(B156="","",ROW()-7)</f>
      </c>
      <c r="N156" s="4">
        <f>IF(B156="","",IF(J156&lt;&gt;"",J156,IFERROR(VLOOKUP(C156,Lives!$A$2:$C$28,2,FALSE),"?")))</f>
      </c>
      <c r="O156">
        <f>IF(B156="","",IFERROR(VLOOKUP(C156,Lives!$A$2:$C$28,3,FALSE),"?"))</f>
      </c>
      <c r="P156" s="5">
        <f>IF(B156="","",ROUND(F156*G156,0))</f>
      </c>
      <c r="Q156" s="5">
        <f>IF(B156="","",IF(NOT(ISNUMBER(E156)),"",IF(E156&gt;=FYStart,F156,I156)))</f>
      </c>
      <c r="R156" s="4">
        <f>IF(B156="","",IF(NOT(ISNUMBER(E156)),"",MAX(0,MIN(IF(L156="",FYEnd,L156),FYEnd)-MAX(E156,FYStart)+1)))</f>
      </c>
      <c r="S156" s="7">
        <f>IF(B156="","",IF(O156="Y",1,IF(K156="",1,CHOOSE(K156,1,1.5,2))))</f>
      </c>
      <c r="T156">
        <f>IF(B156="","",IF(OR(N156="?",NOT(ISNUMBER(E156))),"?",IF(EDATE(E156,12*N156)&lt;=FYStart,"Y","N")))</f>
      </c>
      <c r="U156" s="5">
        <f>IF(B156="","",IF(OR(N156="?",N156=0,NOT(ISNUMBER(R156))),"",IF(OR(T156="Y",Q156&lt;=P156),0,ROUND(MIN(Q156-P156,IF(H156="WDV",Q156*(1-(P156/F156)^(1/N156))*R156/FYDays*S156,(F156-P156)/N156*R156/FYDays*S156)),0))))</f>
      </c>
      <c r="V156" s="5">
        <f>IF(B156="","",IF(NOT(ISNUMBER(U156)),"",IF(L156&lt;&gt;"",0,Q156-U156)))</f>
      </c>
      <c r="W156">
        <f>IF(B156="","",IF(E156="","Date capitalised missing",IF(AND(L156&lt;&gt;"",L156&lt;FYStart),"Disposed before FY start — delete this row",IF(AND(E156&lt;FYStart,I156=""),"Opening net block missing",IF(E156&lt;DATE(2014,4,1),"Pre-1 Apr 2014 asset — Schedule II transition: verify with your CA",IF(N156="?","Class not found on Lives sheet",IF(COUNTIF(Rates!$A$2:$A$14,D156)=0,"Block not found on Rates sheet — excluded from the tax computation","")))))))</f>
      </c>
    </row>
    <row r="157">
      <c r="A157" s="4">
        <f>IF(B157="","",ROW()-7)</f>
      </c>
      <c r="N157" s="4">
        <f>IF(B157="","",IF(J157&lt;&gt;"",J157,IFERROR(VLOOKUP(C157,Lives!$A$2:$C$28,2,FALSE),"?")))</f>
      </c>
      <c r="O157">
        <f>IF(B157="","",IFERROR(VLOOKUP(C157,Lives!$A$2:$C$28,3,FALSE),"?"))</f>
      </c>
      <c r="P157" s="5">
        <f>IF(B157="","",ROUND(F157*G157,0))</f>
      </c>
      <c r="Q157" s="5">
        <f>IF(B157="","",IF(NOT(ISNUMBER(E157)),"",IF(E157&gt;=FYStart,F157,I157)))</f>
      </c>
      <c r="R157" s="4">
        <f>IF(B157="","",IF(NOT(ISNUMBER(E157)),"",MAX(0,MIN(IF(L157="",FYEnd,L157),FYEnd)-MAX(E157,FYStart)+1)))</f>
      </c>
      <c r="S157" s="7">
        <f>IF(B157="","",IF(O157="Y",1,IF(K157="",1,CHOOSE(K157,1,1.5,2))))</f>
      </c>
      <c r="T157">
        <f>IF(B157="","",IF(OR(N157="?",NOT(ISNUMBER(E157))),"?",IF(EDATE(E157,12*N157)&lt;=FYStart,"Y","N")))</f>
      </c>
      <c r="U157" s="5">
        <f>IF(B157="","",IF(OR(N157="?",N157=0,NOT(ISNUMBER(R157))),"",IF(OR(T157="Y",Q157&lt;=P157),0,ROUND(MIN(Q157-P157,IF(H157="WDV",Q157*(1-(P157/F157)^(1/N157))*R157/FYDays*S157,(F157-P157)/N157*R157/FYDays*S157)),0))))</f>
      </c>
      <c r="V157" s="5">
        <f>IF(B157="","",IF(NOT(ISNUMBER(U157)),"",IF(L157&lt;&gt;"",0,Q157-U157)))</f>
      </c>
      <c r="W157">
        <f>IF(B157="","",IF(E157="","Date capitalised missing",IF(AND(L157&lt;&gt;"",L157&lt;FYStart),"Disposed before FY start — delete this row",IF(AND(E157&lt;FYStart,I157=""),"Opening net block missing",IF(E157&lt;DATE(2014,4,1),"Pre-1 Apr 2014 asset — Schedule II transition: verify with your CA",IF(N157="?","Class not found on Lives sheet",IF(COUNTIF(Rates!$A$2:$A$14,D157)=0,"Block not found on Rates sheet — excluded from the tax computation","")))))))</f>
      </c>
    </row>
    <row r="158">
      <c r="A158" s="4">
        <f>IF(B158="","",ROW()-7)</f>
      </c>
      <c r="N158" s="4">
        <f>IF(B158="","",IF(J158&lt;&gt;"",J158,IFERROR(VLOOKUP(C158,Lives!$A$2:$C$28,2,FALSE),"?")))</f>
      </c>
      <c r="O158">
        <f>IF(B158="","",IFERROR(VLOOKUP(C158,Lives!$A$2:$C$28,3,FALSE),"?"))</f>
      </c>
      <c r="P158" s="5">
        <f>IF(B158="","",ROUND(F158*G158,0))</f>
      </c>
      <c r="Q158" s="5">
        <f>IF(B158="","",IF(NOT(ISNUMBER(E158)),"",IF(E158&gt;=FYStart,F158,I158)))</f>
      </c>
      <c r="R158" s="4">
        <f>IF(B158="","",IF(NOT(ISNUMBER(E158)),"",MAX(0,MIN(IF(L158="",FYEnd,L158),FYEnd)-MAX(E158,FYStart)+1)))</f>
      </c>
      <c r="S158" s="7">
        <f>IF(B158="","",IF(O158="Y",1,IF(K158="",1,CHOOSE(K158,1,1.5,2))))</f>
      </c>
      <c r="T158">
        <f>IF(B158="","",IF(OR(N158="?",NOT(ISNUMBER(E158))),"?",IF(EDATE(E158,12*N158)&lt;=FYStart,"Y","N")))</f>
      </c>
      <c r="U158" s="5">
        <f>IF(B158="","",IF(OR(N158="?",N158=0,NOT(ISNUMBER(R158))),"",IF(OR(T158="Y",Q158&lt;=P158),0,ROUND(MIN(Q158-P158,IF(H158="WDV",Q158*(1-(P158/F158)^(1/N158))*R158/FYDays*S158,(F158-P158)/N158*R158/FYDays*S158)),0))))</f>
      </c>
      <c r="V158" s="5">
        <f>IF(B158="","",IF(NOT(ISNUMBER(U158)),"",IF(L158&lt;&gt;"",0,Q158-U158)))</f>
      </c>
      <c r="W158">
        <f>IF(B158="","",IF(E158="","Date capitalised missing",IF(AND(L158&lt;&gt;"",L158&lt;FYStart),"Disposed before FY start — delete this row",IF(AND(E158&lt;FYStart,I158=""),"Opening net block missing",IF(E158&lt;DATE(2014,4,1),"Pre-1 Apr 2014 asset — Schedule II transition: verify with your CA",IF(N158="?","Class not found on Lives sheet",IF(COUNTIF(Rates!$A$2:$A$14,D158)=0,"Block not found on Rates sheet — excluded from the tax computation","")))))))</f>
      </c>
    </row>
    <row r="159">
      <c r="A159" s="4">
        <f>IF(B159="","",ROW()-7)</f>
      </c>
      <c r="N159" s="4">
        <f>IF(B159="","",IF(J159&lt;&gt;"",J159,IFERROR(VLOOKUP(C159,Lives!$A$2:$C$28,2,FALSE),"?")))</f>
      </c>
      <c r="O159">
        <f>IF(B159="","",IFERROR(VLOOKUP(C159,Lives!$A$2:$C$28,3,FALSE),"?"))</f>
      </c>
      <c r="P159" s="5">
        <f>IF(B159="","",ROUND(F159*G159,0))</f>
      </c>
      <c r="Q159" s="5">
        <f>IF(B159="","",IF(NOT(ISNUMBER(E159)),"",IF(E159&gt;=FYStart,F159,I159)))</f>
      </c>
      <c r="R159" s="4">
        <f>IF(B159="","",IF(NOT(ISNUMBER(E159)),"",MAX(0,MIN(IF(L159="",FYEnd,L159),FYEnd)-MAX(E159,FYStart)+1)))</f>
      </c>
      <c r="S159" s="7">
        <f>IF(B159="","",IF(O159="Y",1,IF(K159="",1,CHOOSE(K159,1,1.5,2))))</f>
      </c>
      <c r="T159">
        <f>IF(B159="","",IF(OR(N159="?",NOT(ISNUMBER(E159))),"?",IF(EDATE(E159,12*N159)&lt;=FYStart,"Y","N")))</f>
      </c>
      <c r="U159" s="5">
        <f>IF(B159="","",IF(OR(N159="?",N159=0,NOT(ISNUMBER(R159))),"",IF(OR(T159="Y",Q159&lt;=P159),0,ROUND(MIN(Q159-P159,IF(H159="WDV",Q159*(1-(P159/F159)^(1/N159))*R159/FYDays*S159,(F159-P159)/N159*R159/FYDays*S159)),0))))</f>
      </c>
      <c r="V159" s="5">
        <f>IF(B159="","",IF(NOT(ISNUMBER(U159)),"",IF(L159&lt;&gt;"",0,Q159-U159)))</f>
      </c>
      <c r="W159">
        <f>IF(B159="","",IF(E159="","Date capitalised missing",IF(AND(L159&lt;&gt;"",L159&lt;FYStart),"Disposed before FY start — delete this row",IF(AND(E159&lt;FYStart,I159=""),"Opening net block missing",IF(E159&lt;DATE(2014,4,1),"Pre-1 Apr 2014 asset — Schedule II transition: verify with your CA",IF(N159="?","Class not found on Lives sheet",IF(COUNTIF(Rates!$A$2:$A$14,D159)=0,"Block not found on Rates sheet — excluded from the tax computation","")))))))</f>
      </c>
    </row>
    <row r="160">
      <c r="A160" s="4">
        <f>IF(B160="","",ROW()-7)</f>
      </c>
      <c r="N160" s="4">
        <f>IF(B160="","",IF(J160&lt;&gt;"",J160,IFERROR(VLOOKUP(C160,Lives!$A$2:$C$28,2,FALSE),"?")))</f>
      </c>
      <c r="O160">
        <f>IF(B160="","",IFERROR(VLOOKUP(C160,Lives!$A$2:$C$28,3,FALSE),"?"))</f>
      </c>
      <c r="P160" s="5">
        <f>IF(B160="","",ROUND(F160*G160,0))</f>
      </c>
      <c r="Q160" s="5">
        <f>IF(B160="","",IF(NOT(ISNUMBER(E160)),"",IF(E160&gt;=FYStart,F160,I160)))</f>
      </c>
      <c r="R160" s="4">
        <f>IF(B160="","",IF(NOT(ISNUMBER(E160)),"",MAX(0,MIN(IF(L160="",FYEnd,L160),FYEnd)-MAX(E160,FYStart)+1)))</f>
      </c>
      <c r="S160" s="7">
        <f>IF(B160="","",IF(O160="Y",1,IF(K160="",1,CHOOSE(K160,1,1.5,2))))</f>
      </c>
      <c r="T160">
        <f>IF(B160="","",IF(OR(N160="?",NOT(ISNUMBER(E160))),"?",IF(EDATE(E160,12*N160)&lt;=FYStart,"Y","N")))</f>
      </c>
      <c r="U160" s="5">
        <f>IF(B160="","",IF(OR(N160="?",N160=0,NOT(ISNUMBER(R160))),"",IF(OR(T160="Y",Q160&lt;=P160),0,ROUND(MIN(Q160-P160,IF(H160="WDV",Q160*(1-(P160/F160)^(1/N160))*R160/FYDays*S160,(F160-P160)/N160*R160/FYDays*S160)),0))))</f>
      </c>
      <c r="V160" s="5">
        <f>IF(B160="","",IF(NOT(ISNUMBER(U160)),"",IF(L160&lt;&gt;"",0,Q160-U160)))</f>
      </c>
      <c r="W160">
        <f>IF(B160="","",IF(E160="","Date capitalised missing",IF(AND(L160&lt;&gt;"",L160&lt;FYStart),"Disposed before FY start — delete this row",IF(AND(E160&lt;FYStart,I160=""),"Opening net block missing",IF(E160&lt;DATE(2014,4,1),"Pre-1 Apr 2014 asset — Schedule II transition: verify with your CA",IF(N160="?","Class not found on Lives sheet",IF(COUNTIF(Rates!$A$2:$A$14,D160)=0,"Block not found on Rates sheet — excluded from the tax computation","")))))))</f>
      </c>
    </row>
    <row r="161">
      <c r="A161" s="4">
        <f>IF(B161="","",ROW()-7)</f>
      </c>
      <c r="N161" s="4">
        <f>IF(B161="","",IF(J161&lt;&gt;"",J161,IFERROR(VLOOKUP(C161,Lives!$A$2:$C$28,2,FALSE),"?")))</f>
      </c>
      <c r="O161">
        <f>IF(B161="","",IFERROR(VLOOKUP(C161,Lives!$A$2:$C$28,3,FALSE),"?"))</f>
      </c>
      <c r="P161" s="5">
        <f>IF(B161="","",ROUND(F161*G161,0))</f>
      </c>
      <c r="Q161" s="5">
        <f>IF(B161="","",IF(NOT(ISNUMBER(E161)),"",IF(E161&gt;=FYStart,F161,I161)))</f>
      </c>
      <c r="R161" s="4">
        <f>IF(B161="","",IF(NOT(ISNUMBER(E161)),"",MAX(0,MIN(IF(L161="",FYEnd,L161),FYEnd)-MAX(E161,FYStart)+1)))</f>
      </c>
      <c r="S161" s="7">
        <f>IF(B161="","",IF(O161="Y",1,IF(K161="",1,CHOOSE(K161,1,1.5,2))))</f>
      </c>
      <c r="T161">
        <f>IF(B161="","",IF(OR(N161="?",NOT(ISNUMBER(E161))),"?",IF(EDATE(E161,12*N161)&lt;=FYStart,"Y","N")))</f>
      </c>
      <c r="U161" s="5">
        <f>IF(B161="","",IF(OR(N161="?",N161=0,NOT(ISNUMBER(R161))),"",IF(OR(T161="Y",Q161&lt;=P161),0,ROUND(MIN(Q161-P161,IF(H161="WDV",Q161*(1-(P161/F161)^(1/N161))*R161/FYDays*S161,(F161-P161)/N161*R161/FYDays*S161)),0))))</f>
      </c>
      <c r="V161" s="5">
        <f>IF(B161="","",IF(NOT(ISNUMBER(U161)),"",IF(L161&lt;&gt;"",0,Q161-U161)))</f>
      </c>
      <c r="W161">
        <f>IF(B161="","",IF(E161="","Date capitalised missing",IF(AND(L161&lt;&gt;"",L161&lt;FYStart),"Disposed before FY start — delete this row",IF(AND(E161&lt;FYStart,I161=""),"Opening net block missing",IF(E161&lt;DATE(2014,4,1),"Pre-1 Apr 2014 asset — Schedule II transition: verify with your CA",IF(N161="?","Class not found on Lives sheet",IF(COUNTIF(Rates!$A$2:$A$14,D161)=0,"Block not found on Rates sheet — excluded from the tax computation","")))))))</f>
      </c>
    </row>
    <row r="162">
      <c r="A162" s="4">
        <f>IF(B162="","",ROW()-7)</f>
      </c>
      <c r="N162" s="4">
        <f>IF(B162="","",IF(J162&lt;&gt;"",J162,IFERROR(VLOOKUP(C162,Lives!$A$2:$C$28,2,FALSE),"?")))</f>
      </c>
      <c r="O162">
        <f>IF(B162="","",IFERROR(VLOOKUP(C162,Lives!$A$2:$C$28,3,FALSE),"?"))</f>
      </c>
      <c r="P162" s="5">
        <f>IF(B162="","",ROUND(F162*G162,0))</f>
      </c>
      <c r="Q162" s="5">
        <f>IF(B162="","",IF(NOT(ISNUMBER(E162)),"",IF(E162&gt;=FYStart,F162,I162)))</f>
      </c>
      <c r="R162" s="4">
        <f>IF(B162="","",IF(NOT(ISNUMBER(E162)),"",MAX(0,MIN(IF(L162="",FYEnd,L162),FYEnd)-MAX(E162,FYStart)+1)))</f>
      </c>
      <c r="S162" s="7">
        <f>IF(B162="","",IF(O162="Y",1,IF(K162="",1,CHOOSE(K162,1,1.5,2))))</f>
      </c>
      <c r="T162">
        <f>IF(B162="","",IF(OR(N162="?",NOT(ISNUMBER(E162))),"?",IF(EDATE(E162,12*N162)&lt;=FYStart,"Y","N")))</f>
      </c>
      <c r="U162" s="5">
        <f>IF(B162="","",IF(OR(N162="?",N162=0,NOT(ISNUMBER(R162))),"",IF(OR(T162="Y",Q162&lt;=P162),0,ROUND(MIN(Q162-P162,IF(H162="WDV",Q162*(1-(P162/F162)^(1/N162))*R162/FYDays*S162,(F162-P162)/N162*R162/FYDays*S162)),0))))</f>
      </c>
      <c r="V162" s="5">
        <f>IF(B162="","",IF(NOT(ISNUMBER(U162)),"",IF(L162&lt;&gt;"",0,Q162-U162)))</f>
      </c>
      <c r="W162">
        <f>IF(B162="","",IF(E162="","Date capitalised missing",IF(AND(L162&lt;&gt;"",L162&lt;FYStart),"Disposed before FY start — delete this row",IF(AND(E162&lt;FYStart,I162=""),"Opening net block missing",IF(E162&lt;DATE(2014,4,1),"Pre-1 Apr 2014 asset — Schedule II transition: verify with your CA",IF(N162="?","Class not found on Lives sheet",IF(COUNTIF(Rates!$A$2:$A$14,D162)=0,"Block not found on Rates sheet — excluded from the tax computation","")))))))</f>
      </c>
    </row>
    <row r="163">
      <c r="A163" s="4">
        <f>IF(B163="","",ROW()-7)</f>
      </c>
      <c r="N163" s="4">
        <f>IF(B163="","",IF(J163&lt;&gt;"",J163,IFERROR(VLOOKUP(C163,Lives!$A$2:$C$28,2,FALSE),"?")))</f>
      </c>
      <c r="O163">
        <f>IF(B163="","",IFERROR(VLOOKUP(C163,Lives!$A$2:$C$28,3,FALSE),"?"))</f>
      </c>
      <c r="P163" s="5">
        <f>IF(B163="","",ROUND(F163*G163,0))</f>
      </c>
      <c r="Q163" s="5">
        <f>IF(B163="","",IF(NOT(ISNUMBER(E163)),"",IF(E163&gt;=FYStart,F163,I163)))</f>
      </c>
      <c r="R163" s="4">
        <f>IF(B163="","",IF(NOT(ISNUMBER(E163)),"",MAX(0,MIN(IF(L163="",FYEnd,L163),FYEnd)-MAX(E163,FYStart)+1)))</f>
      </c>
      <c r="S163" s="7">
        <f>IF(B163="","",IF(O163="Y",1,IF(K163="",1,CHOOSE(K163,1,1.5,2))))</f>
      </c>
      <c r="T163">
        <f>IF(B163="","",IF(OR(N163="?",NOT(ISNUMBER(E163))),"?",IF(EDATE(E163,12*N163)&lt;=FYStart,"Y","N")))</f>
      </c>
      <c r="U163" s="5">
        <f>IF(B163="","",IF(OR(N163="?",N163=0,NOT(ISNUMBER(R163))),"",IF(OR(T163="Y",Q163&lt;=P163),0,ROUND(MIN(Q163-P163,IF(H163="WDV",Q163*(1-(P163/F163)^(1/N163))*R163/FYDays*S163,(F163-P163)/N163*R163/FYDays*S163)),0))))</f>
      </c>
      <c r="V163" s="5">
        <f>IF(B163="","",IF(NOT(ISNUMBER(U163)),"",IF(L163&lt;&gt;"",0,Q163-U163)))</f>
      </c>
      <c r="W163">
        <f>IF(B163="","",IF(E163="","Date capitalised missing",IF(AND(L163&lt;&gt;"",L163&lt;FYStart),"Disposed before FY start — delete this row",IF(AND(E163&lt;FYStart,I163=""),"Opening net block missing",IF(E163&lt;DATE(2014,4,1),"Pre-1 Apr 2014 asset — Schedule II transition: verify with your CA",IF(N163="?","Class not found on Lives sheet",IF(COUNTIF(Rates!$A$2:$A$14,D163)=0,"Block not found on Rates sheet — excluded from the tax computation","")))))))</f>
      </c>
    </row>
    <row r="164">
      <c r="A164" s="4">
        <f>IF(B164="","",ROW()-7)</f>
      </c>
      <c r="N164" s="4">
        <f>IF(B164="","",IF(J164&lt;&gt;"",J164,IFERROR(VLOOKUP(C164,Lives!$A$2:$C$28,2,FALSE),"?")))</f>
      </c>
      <c r="O164">
        <f>IF(B164="","",IFERROR(VLOOKUP(C164,Lives!$A$2:$C$28,3,FALSE),"?"))</f>
      </c>
      <c r="P164" s="5">
        <f>IF(B164="","",ROUND(F164*G164,0))</f>
      </c>
      <c r="Q164" s="5">
        <f>IF(B164="","",IF(NOT(ISNUMBER(E164)),"",IF(E164&gt;=FYStart,F164,I164)))</f>
      </c>
      <c r="R164" s="4">
        <f>IF(B164="","",IF(NOT(ISNUMBER(E164)),"",MAX(0,MIN(IF(L164="",FYEnd,L164),FYEnd)-MAX(E164,FYStart)+1)))</f>
      </c>
      <c r="S164" s="7">
        <f>IF(B164="","",IF(O164="Y",1,IF(K164="",1,CHOOSE(K164,1,1.5,2))))</f>
      </c>
      <c r="T164">
        <f>IF(B164="","",IF(OR(N164="?",NOT(ISNUMBER(E164))),"?",IF(EDATE(E164,12*N164)&lt;=FYStart,"Y","N")))</f>
      </c>
      <c r="U164" s="5">
        <f>IF(B164="","",IF(OR(N164="?",N164=0,NOT(ISNUMBER(R164))),"",IF(OR(T164="Y",Q164&lt;=P164),0,ROUND(MIN(Q164-P164,IF(H164="WDV",Q164*(1-(P164/F164)^(1/N164))*R164/FYDays*S164,(F164-P164)/N164*R164/FYDays*S164)),0))))</f>
      </c>
      <c r="V164" s="5">
        <f>IF(B164="","",IF(NOT(ISNUMBER(U164)),"",IF(L164&lt;&gt;"",0,Q164-U164)))</f>
      </c>
      <c r="W164">
        <f>IF(B164="","",IF(E164="","Date capitalised missing",IF(AND(L164&lt;&gt;"",L164&lt;FYStart),"Disposed before FY start — delete this row",IF(AND(E164&lt;FYStart,I164=""),"Opening net block missing",IF(E164&lt;DATE(2014,4,1),"Pre-1 Apr 2014 asset — Schedule II transition: verify with your CA",IF(N164="?","Class not found on Lives sheet",IF(COUNTIF(Rates!$A$2:$A$14,D164)=0,"Block not found on Rates sheet — excluded from the tax computation","")))))))</f>
      </c>
    </row>
    <row r="165">
      <c r="A165" s="4">
        <f>IF(B165="","",ROW()-7)</f>
      </c>
      <c r="N165" s="4">
        <f>IF(B165="","",IF(J165&lt;&gt;"",J165,IFERROR(VLOOKUP(C165,Lives!$A$2:$C$28,2,FALSE),"?")))</f>
      </c>
      <c r="O165">
        <f>IF(B165="","",IFERROR(VLOOKUP(C165,Lives!$A$2:$C$28,3,FALSE),"?"))</f>
      </c>
      <c r="P165" s="5">
        <f>IF(B165="","",ROUND(F165*G165,0))</f>
      </c>
      <c r="Q165" s="5">
        <f>IF(B165="","",IF(NOT(ISNUMBER(E165)),"",IF(E165&gt;=FYStart,F165,I165)))</f>
      </c>
      <c r="R165" s="4">
        <f>IF(B165="","",IF(NOT(ISNUMBER(E165)),"",MAX(0,MIN(IF(L165="",FYEnd,L165),FYEnd)-MAX(E165,FYStart)+1)))</f>
      </c>
      <c r="S165" s="7">
        <f>IF(B165="","",IF(O165="Y",1,IF(K165="",1,CHOOSE(K165,1,1.5,2))))</f>
      </c>
      <c r="T165">
        <f>IF(B165="","",IF(OR(N165="?",NOT(ISNUMBER(E165))),"?",IF(EDATE(E165,12*N165)&lt;=FYStart,"Y","N")))</f>
      </c>
      <c r="U165" s="5">
        <f>IF(B165="","",IF(OR(N165="?",N165=0,NOT(ISNUMBER(R165))),"",IF(OR(T165="Y",Q165&lt;=P165),0,ROUND(MIN(Q165-P165,IF(H165="WDV",Q165*(1-(P165/F165)^(1/N165))*R165/FYDays*S165,(F165-P165)/N165*R165/FYDays*S165)),0))))</f>
      </c>
      <c r="V165" s="5">
        <f>IF(B165="","",IF(NOT(ISNUMBER(U165)),"",IF(L165&lt;&gt;"",0,Q165-U165)))</f>
      </c>
      <c r="W165">
        <f>IF(B165="","",IF(E165="","Date capitalised missing",IF(AND(L165&lt;&gt;"",L165&lt;FYStart),"Disposed before FY start — delete this row",IF(AND(E165&lt;FYStart,I165=""),"Opening net block missing",IF(E165&lt;DATE(2014,4,1),"Pre-1 Apr 2014 asset — Schedule II transition: verify with your CA",IF(N165="?","Class not found on Lives sheet",IF(COUNTIF(Rates!$A$2:$A$14,D165)=0,"Block not found on Rates sheet — excluded from the tax computation","")))))))</f>
      </c>
    </row>
    <row r="166">
      <c r="A166" s="4">
        <f>IF(B166="","",ROW()-7)</f>
      </c>
      <c r="N166" s="4">
        <f>IF(B166="","",IF(J166&lt;&gt;"",J166,IFERROR(VLOOKUP(C166,Lives!$A$2:$C$28,2,FALSE),"?")))</f>
      </c>
      <c r="O166">
        <f>IF(B166="","",IFERROR(VLOOKUP(C166,Lives!$A$2:$C$28,3,FALSE),"?"))</f>
      </c>
      <c r="P166" s="5">
        <f>IF(B166="","",ROUND(F166*G166,0))</f>
      </c>
      <c r="Q166" s="5">
        <f>IF(B166="","",IF(NOT(ISNUMBER(E166)),"",IF(E166&gt;=FYStart,F166,I166)))</f>
      </c>
      <c r="R166" s="4">
        <f>IF(B166="","",IF(NOT(ISNUMBER(E166)),"",MAX(0,MIN(IF(L166="",FYEnd,L166),FYEnd)-MAX(E166,FYStart)+1)))</f>
      </c>
      <c r="S166" s="7">
        <f>IF(B166="","",IF(O166="Y",1,IF(K166="",1,CHOOSE(K166,1,1.5,2))))</f>
      </c>
      <c r="T166">
        <f>IF(B166="","",IF(OR(N166="?",NOT(ISNUMBER(E166))),"?",IF(EDATE(E166,12*N166)&lt;=FYStart,"Y","N")))</f>
      </c>
      <c r="U166" s="5">
        <f>IF(B166="","",IF(OR(N166="?",N166=0,NOT(ISNUMBER(R166))),"",IF(OR(T166="Y",Q166&lt;=P166),0,ROUND(MIN(Q166-P166,IF(H166="WDV",Q166*(1-(P166/F166)^(1/N166))*R166/FYDays*S166,(F166-P166)/N166*R166/FYDays*S166)),0))))</f>
      </c>
      <c r="V166" s="5">
        <f>IF(B166="","",IF(NOT(ISNUMBER(U166)),"",IF(L166&lt;&gt;"",0,Q166-U166)))</f>
      </c>
      <c r="W166">
        <f>IF(B166="","",IF(E166="","Date capitalised missing",IF(AND(L166&lt;&gt;"",L166&lt;FYStart),"Disposed before FY start — delete this row",IF(AND(E166&lt;FYStart,I166=""),"Opening net block missing",IF(E166&lt;DATE(2014,4,1),"Pre-1 Apr 2014 asset — Schedule II transition: verify with your CA",IF(N166="?","Class not found on Lives sheet",IF(COUNTIF(Rates!$A$2:$A$14,D166)=0,"Block not found on Rates sheet — excluded from the tax computation","")))))))</f>
      </c>
    </row>
    <row r="167">
      <c r="A167" s="4">
        <f>IF(B167="","",ROW()-7)</f>
      </c>
      <c r="N167" s="4">
        <f>IF(B167="","",IF(J167&lt;&gt;"",J167,IFERROR(VLOOKUP(C167,Lives!$A$2:$C$28,2,FALSE),"?")))</f>
      </c>
      <c r="O167">
        <f>IF(B167="","",IFERROR(VLOOKUP(C167,Lives!$A$2:$C$28,3,FALSE),"?"))</f>
      </c>
      <c r="P167" s="5">
        <f>IF(B167="","",ROUND(F167*G167,0))</f>
      </c>
      <c r="Q167" s="5">
        <f>IF(B167="","",IF(NOT(ISNUMBER(E167)),"",IF(E167&gt;=FYStart,F167,I167)))</f>
      </c>
      <c r="R167" s="4">
        <f>IF(B167="","",IF(NOT(ISNUMBER(E167)),"",MAX(0,MIN(IF(L167="",FYEnd,L167),FYEnd)-MAX(E167,FYStart)+1)))</f>
      </c>
      <c r="S167" s="7">
        <f>IF(B167="","",IF(O167="Y",1,IF(K167="",1,CHOOSE(K167,1,1.5,2))))</f>
      </c>
      <c r="T167">
        <f>IF(B167="","",IF(OR(N167="?",NOT(ISNUMBER(E167))),"?",IF(EDATE(E167,12*N167)&lt;=FYStart,"Y","N")))</f>
      </c>
      <c r="U167" s="5">
        <f>IF(B167="","",IF(OR(N167="?",N167=0,NOT(ISNUMBER(R167))),"",IF(OR(T167="Y",Q167&lt;=P167),0,ROUND(MIN(Q167-P167,IF(H167="WDV",Q167*(1-(P167/F167)^(1/N167))*R167/FYDays*S167,(F167-P167)/N167*R167/FYDays*S167)),0))))</f>
      </c>
      <c r="V167" s="5">
        <f>IF(B167="","",IF(NOT(ISNUMBER(U167)),"",IF(L167&lt;&gt;"",0,Q167-U167)))</f>
      </c>
      <c r="W167">
        <f>IF(B167="","",IF(E167="","Date capitalised missing",IF(AND(L167&lt;&gt;"",L167&lt;FYStart),"Disposed before FY start — delete this row",IF(AND(E167&lt;FYStart,I167=""),"Opening net block missing",IF(E167&lt;DATE(2014,4,1),"Pre-1 Apr 2014 asset — Schedule II transition: verify with your CA",IF(N167="?","Class not found on Lives sheet",IF(COUNTIF(Rates!$A$2:$A$14,D167)=0,"Block not found on Rates sheet — excluded from the tax computation","")))))))</f>
      </c>
    </row>
    <row r="168">
      <c r="A168" s="4">
        <f>IF(B168="","",ROW()-7)</f>
      </c>
      <c r="N168" s="4">
        <f>IF(B168="","",IF(J168&lt;&gt;"",J168,IFERROR(VLOOKUP(C168,Lives!$A$2:$C$28,2,FALSE),"?")))</f>
      </c>
      <c r="O168">
        <f>IF(B168="","",IFERROR(VLOOKUP(C168,Lives!$A$2:$C$28,3,FALSE),"?"))</f>
      </c>
      <c r="P168" s="5">
        <f>IF(B168="","",ROUND(F168*G168,0))</f>
      </c>
      <c r="Q168" s="5">
        <f>IF(B168="","",IF(NOT(ISNUMBER(E168)),"",IF(E168&gt;=FYStart,F168,I168)))</f>
      </c>
      <c r="R168" s="4">
        <f>IF(B168="","",IF(NOT(ISNUMBER(E168)),"",MAX(0,MIN(IF(L168="",FYEnd,L168),FYEnd)-MAX(E168,FYStart)+1)))</f>
      </c>
      <c r="S168" s="7">
        <f>IF(B168="","",IF(O168="Y",1,IF(K168="",1,CHOOSE(K168,1,1.5,2))))</f>
      </c>
      <c r="T168">
        <f>IF(B168="","",IF(OR(N168="?",NOT(ISNUMBER(E168))),"?",IF(EDATE(E168,12*N168)&lt;=FYStart,"Y","N")))</f>
      </c>
      <c r="U168" s="5">
        <f>IF(B168="","",IF(OR(N168="?",N168=0,NOT(ISNUMBER(R168))),"",IF(OR(T168="Y",Q168&lt;=P168),0,ROUND(MIN(Q168-P168,IF(H168="WDV",Q168*(1-(P168/F168)^(1/N168))*R168/FYDays*S168,(F168-P168)/N168*R168/FYDays*S168)),0))))</f>
      </c>
      <c r="V168" s="5">
        <f>IF(B168="","",IF(NOT(ISNUMBER(U168)),"",IF(L168&lt;&gt;"",0,Q168-U168)))</f>
      </c>
      <c r="W168">
        <f>IF(B168="","",IF(E168="","Date capitalised missing",IF(AND(L168&lt;&gt;"",L168&lt;FYStart),"Disposed before FY start — delete this row",IF(AND(E168&lt;FYStart,I168=""),"Opening net block missing",IF(E168&lt;DATE(2014,4,1),"Pre-1 Apr 2014 asset — Schedule II transition: verify with your CA",IF(N168="?","Class not found on Lives sheet",IF(COUNTIF(Rates!$A$2:$A$14,D168)=0,"Block not found on Rates sheet — excluded from the tax computation","")))))))</f>
      </c>
    </row>
    <row r="169">
      <c r="A169" s="4">
        <f>IF(B169="","",ROW()-7)</f>
      </c>
      <c r="N169" s="4">
        <f>IF(B169="","",IF(J169&lt;&gt;"",J169,IFERROR(VLOOKUP(C169,Lives!$A$2:$C$28,2,FALSE),"?")))</f>
      </c>
      <c r="O169">
        <f>IF(B169="","",IFERROR(VLOOKUP(C169,Lives!$A$2:$C$28,3,FALSE),"?"))</f>
      </c>
      <c r="P169" s="5">
        <f>IF(B169="","",ROUND(F169*G169,0))</f>
      </c>
      <c r="Q169" s="5">
        <f>IF(B169="","",IF(NOT(ISNUMBER(E169)),"",IF(E169&gt;=FYStart,F169,I169)))</f>
      </c>
      <c r="R169" s="4">
        <f>IF(B169="","",IF(NOT(ISNUMBER(E169)),"",MAX(0,MIN(IF(L169="",FYEnd,L169),FYEnd)-MAX(E169,FYStart)+1)))</f>
      </c>
      <c r="S169" s="7">
        <f>IF(B169="","",IF(O169="Y",1,IF(K169="",1,CHOOSE(K169,1,1.5,2))))</f>
      </c>
      <c r="T169">
        <f>IF(B169="","",IF(OR(N169="?",NOT(ISNUMBER(E169))),"?",IF(EDATE(E169,12*N169)&lt;=FYStart,"Y","N")))</f>
      </c>
      <c r="U169" s="5">
        <f>IF(B169="","",IF(OR(N169="?",N169=0,NOT(ISNUMBER(R169))),"",IF(OR(T169="Y",Q169&lt;=P169),0,ROUND(MIN(Q169-P169,IF(H169="WDV",Q169*(1-(P169/F169)^(1/N169))*R169/FYDays*S169,(F169-P169)/N169*R169/FYDays*S169)),0))))</f>
      </c>
      <c r="V169" s="5">
        <f>IF(B169="","",IF(NOT(ISNUMBER(U169)),"",IF(L169&lt;&gt;"",0,Q169-U169)))</f>
      </c>
      <c r="W169">
        <f>IF(B169="","",IF(E169="","Date capitalised missing",IF(AND(L169&lt;&gt;"",L169&lt;FYStart),"Disposed before FY start — delete this row",IF(AND(E169&lt;FYStart,I169=""),"Opening net block missing",IF(E169&lt;DATE(2014,4,1),"Pre-1 Apr 2014 asset — Schedule II transition: verify with your CA",IF(N169="?","Class not found on Lives sheet",IF(COUNTIF(Rates!$A$2:$A$14,D169)=0,"Block not found on Rates sheet — excluded from the tax computation","")))))))</f>
      </c>
    </row>
    <row r="170">
      <c r="A170" s="4">
        <f>IF(B170="","",ROW()-7)</f>
      </c>
      <c r="N170" s="4">
        <f>IF(B170="","",IF(J170&lt;&gt;"",J170,IFERROR(VLOOKUP(C170,Lives!$A$2:$C$28,2,FALSE),"?")))</f>
      </c>
      <c r="O170">
        <f>IF(B170="","",IFERROR(VLOOKUP(C170,Lives!$A$2:$C$28,3,FALSE),"?"))</f>
      </c>
      <c r="P170" s="5">
        <f>IF(B170="","",ROUND(F170*G170,0))</f>
      </c>
      <c r="Q170" s="5">
        <f>IF(B170="","",IF(NOT(ISNUMBER(E170)),"",IF(E170&gt;=FYStart,F170,I170)))</f>
      </c>
      <c r="R170" s="4">
        <f>IF(B170="","",IF(NOT(ISNUMBER(E170)),"",MAX(0,MIN(IF(L170="",FYEnd,L170),FYEnd)-MAX(E170,FYStart)+1)))</f>
      </c>
      <c r="S170" s="7">
        <f>IF(B170="","",IF(O170="Y",1,IF(K170="",1,CHOOSE(K170,1,1.5,2))))</f>
      </c>
      <c r="T170">
        <f>IF(B170="","",IF(OR(N170="?",NOT(ISNUMBER(E170))),"?",IF(EDATE(E170,12*N170)&lt;=FYStart,"Y","N")))</f>
      </c>
      <c r="U170" s="5">
        <f>IF(B170="","",IF(OR(N170="?",N170=0,NOT(ISNUMBER(R170))),"",IF(OR(T170="Y",Q170&lt;=P170),0,ROUND(MIN(Q170-P170,IF(H170="WDV",Q170*(1-(P170/F170)^(1/N170))*R170/FYDays*S170,(F170-P170)/N170*R170/FYDays*S170)),0))))</f>
      </c>
      <c r="V170" s="5">
        <f>IF(B170="","",IF(NOT(ISNUMBER(U170)),"",IF(L170&lt;&gt;"",0,Q170-U170)))</f>
      </c>
      <c r="W170">
        <f>IF(B170="","",IF(E170="","Date capitalised missing",IF(AND(L170&lt;&gt;"",L170&lt;FYStart),"Disposed before FY start — delete this row",IF(AND(E170&lt;FYStart,I170=""),"Opening net block missing",IF(E170&lt;DATE(2014,4,1),"Pre-1 Apr 2014 asset — Schedule II transition: verify with your CA",IF(N170="?","Class not found on Lives sheet",IF(COUNTIF(Rates!$A$2:$A$14,D170)=0,"Block not found on Rates sheet — excluded from the tax computation","")))))))</f>
      </c>
    </row>
    <row r="171">
      <c r="A171" s="4">
        <f>IF(B171="","",ROW()-7)</f>
      </c>
      <c r="N171" s="4">
        <f>IF(B171="","",IF(J171&lt;&gt;"",J171,IFERROR(VLOOKUP(C171,Lives!$A$2:$C$28,2,FALSE),"?")))</f>
      </c>
      <c r="O171">
        <f>IF(B171="","",IFERROR(VLOOKUP(C171,Lives!$A$2:$C$28,3,FALSE),"?"))</f>
      </c>
      <c r="P171" s="5">
        <f>IF(B171="","",ROUND(F171*G171,0))</f>
      </c>
      <c r="Q171" s="5">
        <f>IF(B171="","",IF(NOT(ISNUMBER(E171)),"",IF(E171&gt;=FYStart,F171,I171)))</f>
      </c>
      <c r="R171" s="4">
        <f>IF(B171="","",IF(NOT(ISNUMBER(E171)),"",MAX(0,MIN(IF(L171="",FYEnd,L171),FYEnd)-MAX(E171,FYStart)+1)))</f>
      </c>
      <c r="S171" s="7">
        <f>IF(B171="","",IF(O171="Y",1,IF(K171="",1,CHOOSE(K171,1,1.5,2))))</f>
      </c>
      <c r="T171">
        <f>IF(B171="","",IF(OR(N171="?",NOT(ISNUMBER(E171))),"?",IF(EDATE(E171,12*N171)&lt;=FYStart,"Y","N")))</f>
      </c>
      <c r="U171" s="5">
        <f>IF(B171="","",IF(OR(N171="?",N171=0,NOT(ISNUMBER(R171))),"",IF(OR(T171="Y",Q171&lt;=P171),0,ROUND(MIN(Q171-P171,IF(H171="WDV",Q171*(1-(P171/F171)^(1/N171))*R171/FYDays*S171,(F171-P171)/N171*R171/FYDays*S171)),0))))</f>
      </c>
      <c r="V171" s="5">
        <f>IF(B171="","",IF(NOT(ISNUMBER(U171)),"",IF(L171&lt;&gt;"",0,Q171-U171)))</f>
      </c>
      <c r="W171">
        <f>IF(B171="","",IF(E171="","Date capitalised missing",IF(AND(L171&lt;&gt;"",L171&lt;FYStart),"Disposed before FY start — delete this row",IF(AND(E171&lt;FYStart,I171=""),"Opening net block missing",IF(E171&lt;DATE(2014,4,1),"Pre-1 Apr 2014 asset — Schedule II transition: verify with your CA",IF(N171="?","Class not found on Lives sheet",IF(COUNTIF(Rates!$A$2:$A$14,D171)=0,"Block not found on Rates sheet — excluded from the tax computation","")))))))</f>
      </c>
    </row>
    <row r="172">
      <c r="A172" s="4">
        <f>IF(B172="","",ROW()-7)</f>
      </c>
      <c r="N172" s="4">
        <f>IF(B172="","",IF(J172&lt;&gt;"",J172,IFERROR(VLOOKUP(C172,Lives!$A$2:$C$28,2,FALSE),"?")))</f>
      </c>
      <c r="O172">
        <f>IF(B172="","",IFERROR(VLOOKUP(C172,Lives!$A$2:$C$28,3,FALSE),"?"))</f>
      </c>
      <c r="P172" s="5">
        <f>IF(B172="","",ROUND(F172*G172,0))</f>
      </c>
      <c r="Q172" s="5">
        <f>IF(B172="","",IF(NOT(ISNUMBER(E172)),"",IF(E172&gt;=FYStart,F172,I172)))</f>
      </c>
      <c r="R172" s="4">
        <f>IF(B172="","",IF(NOT(ISNUMBER(E172)),"",MAX(0,MIN(IF(L172="",FYEnd,L172),FYEnd)-MAX(E172,FYStart)+1)))</f>
      </c>
      <c r="S172" s="7">
        <f>IF(B172="","",IF(O172="Y",1,IF(K172="",1,CHOOSE(K172,1,1.5,2))))</f>
      </c>
      <c r="T172">
        <f>IF(B172="","",IF(OR(N172="?",NOT(ISNUMBER(E172))),"?",IF(EDATE(E172,12*N172)&lt;=FYStart,"Y","N")))</f>
      </c>
      <c r="U172" s="5">
        <f>IF(B172="","",IF(OR(N172="?",N172=0,NOT(ISNUMBER(R172))),"",IF(OR(T172="Y",Q172&lt;=P172),0,ROUND(MIN(Q172-P172,IF(H172="WDV",Q172*(1-(P172/F172)^(1/N172))*R172/FYDays*S172,(F172-P172)/N172*R172/FYDays*S172)),0))))</f>
      </c>
      <c r="V172" s="5">
        <f>IF(B172="","",IF(NOT(ISNUMBER(U172)),"",IF(L172&lt;&gt;"",0,Q172-U172)))</f>
      </c>
      <c r="W172">
        <f>IF(B172="","",IF(E172="","Date capitalised missing",IF(AND(L172&lt;&gt;"",L172&lt;FYStart),"Disposed before FY start — delete this row",IF(AND(E172&lt;FYStart,I172=""),"Opening net block missing",IF(E172&lt;DATE(2014,4,1),"Pre-1 Apr 2014 asset — Schedule II transition: verify with your CA",IF(N172="?","Class not found on Lives sheet",IF(COUNTIF(Rates!$A$2:$A$14,D172)=0,"Block not found on Rates sheet — excluded from the tax computation","")))))))</f>
      </c>
    </row>
    <row r="173">
      <c r="A173" s="4">
        <f>IF(B173="","",ROW()-7)</f>
      </c>
      <c r="N173" s="4">
        <f>IF(B173="","",IF(J173&lt;&gt;"",J173,IFERROR(VLOOKUP(C173,Lives!$A$2:$C$28,2,FALSE),"?")))</f>
      </c>
      <c r="O173">
        <f>IF(B173="","",IFERROR(VLOOKUP(C173,Lives!$A$2:$C$28,3,FALSE),"?"))</f>
      </c>
      <c r="P173" s="5">
        <f>IF(B173="","",ROUND(F173*G173,0))</f>
      </c>
      <c r="Q173" s="5">
        <f>IF(B173="","",IF(NOT(ISNUMBER(E173)),"",IF(E173&gt;=FYStart,F173,I173)))</f>
      </c>
      <c r="R173" s="4">
        <f>IF(B173="","",IF(NOT(ISNUMBER(E173)),"",MAX(0,MIN(IF(L173="",FYEnd,L173),FYEnd)-MAX(E173,FYStart)+1)))</f>
      </c>
      <c r="S173" s="7">
        <f>IF(B173="","",IF(O173="Y",1,IF(K173="",1,CHOOSE(K173,1,1.5,2))))</f>
      </c>
      <c r="T173">
        <f>IF(B173="","",IF(OR(N173="?",NOT(ISNUMBER(E173))),"?",IF(EDATE(E173,12*N173)&lt;=FYStart,"Y","N")))</f>
      </c>
      <c r="U173" s="5">
        <f>IF(B173="","",IF(OR(N173="?",N173=0,NOT(ISNUMBER(R173))),"",IF(OR(T173="Y",Q173&lt;=P173),0,ROUND(MIN(Q173-P173,IF(H173="WDV",Q173*(1-(P173/F173)^(1/N173))*R173/FYDays*S173,(F173-P173)/N173*R173/FYDays*S173)),0))))</f>
      </c>
      <c r="V173" s="5">
        <f>IF(B173="","",IF(NOT(ISNUMBER(U173)),"",IF(L173&lt;&gt;"",0,Q173-U173)))</f>
      </c>
      <c r="W173">
        <f>IF(B173="","",IF(E173="","Date capitalised missing",IF(AND(L173&lt;&gt;"",L173&lt;FYStart),"Disposed before FY start — delete this row",IF(AND(E173&lt;FYStart,I173=""),"Opening net block missing",IF(E173&lt;DATE(2014,4,1),"Pre-1 Apr 2014 asset — Schedule II transition: verify with your CA",IF(N173="?","Class not found on Lives sheet",IF(COUNTIF(Rates!$A$2:$A$14,D173)=0,"Block not found on Rates sheet — excluded from the tax computation","")))))))</f>
      </c>
    </row>
    <row r="174">
      <c r="A174" s="4">
        <f>IF(B174="","",ROW()-7)</f>
      </c>
      <c r="N174" s="4">
        <f>IF(B174="","",IF(J174&lt;&gt;"",J174,IFERROR(VLOOKUP(C174,Lives!$A$2:$C$28,2,FALSE),"?")))</f>
      </c>
      <c r="O174">
        <f>IF(B174="","",IFERROR(VLOOKUP(C174,Lives!$A$2:$C$28,3,FALSE),"?"))</f>
      </c>
      <c r="P174" s="5">
        <f>IF(B174="","",ROUND(F174*G174,0))</f>
      </c>
      <c r="Q174" s="5">
        <f>IF(B174="","",IF(NOT(ISNUMBER(E174)),"",IF(E174&gt;=FYStart,F174,I174)))</f>
      </c>
      <c r="R174" s="4">
        <f>IF(B174="","",IF(NOT(ISNUMBER(E174)),"",MAX(0,MIN(IF(L174="",FYEnd,L174),FYEnd)-MAX(E174,FYStart)+1)))</f>
      </c>
      <c r="S174" s="7">
        <f>IF(B174="","",IF(O174="Y",1,IF(K174="",1,CHOOSE(K174,1,1.5,2))))</f>
      </c>
      <c r="T174">
        <f>IF(B174="","",IF(OR(N174="?",NOT(ISNUMBER(E174))),"?",IF(EDATE(E174,12*N174)&lt;=FYStart,"Y","N")))</f>
      </c>
      <c r="U174" s="5">
        <f>IF(B174="","",IF(OR(N174="?",N174=0,NOT(ISNUMBER(R174))),"",IF(OR(T174="Y",Q174&lt;=P174),0,ROUND(MIN(Q174-P174,IF(H174="WDV",Q174*(1-(P174/F174)^(1/N174))*R174/FYDays*S174,(F174-P174)/N174*R174/FYDays*S174)),0))))</f>
      </c>
      <c r="V174" s="5">
        <f>IF(B174="","",IF(NOT(ISNUMBER(U174)),"",IF(L174&lt;&gt;"",0,Q174-U174)))</f>
      </c>
      <c r="W174">
        <f>IF(B174="","",IF(E174="","Date capitalised missing",IF(AND(L174&lt;&gt;"",L174&lt;FYStart),"Disposed before FY start — delete this row",IF(AND(E174&lt;FYStart,I174=""),"Opening net block missing",IF(E174&lt;DATE(2014,4,1),"Pre-1 Apr 2014 asset — Schedule II transition: verify with your CA",IF(N174="?","Class not found on Lives sheet",IF(COUNTIF(Rates!$A$2:$A$14,D174)=0,"Block not found on Rates sheet — excluded from the tax computation","")))))))</f>
      </c>
    </row>
    <row r="175">
      <c r="A175" s="4">
        <f>IF(B175="","",ROW()-7)</f>
      </c>
      <c r="N175" s="4">
        <f>IF(B175="","",IF(J175&lt;&gt;"",J175,IFERROR(VLOOKUP(C175,Lives!$A$2:$C$28,2,FALSE),"?")))</f>
      </c>
      <c r="O175">
        <f>IF(B175="","",IFERROR(VLOOKUP(C175,Lives!$A$2:$C$28,3,FALSE),"?"))</f>
      </c>
      <c r="P175" s="5">
        <f>IF(B175="","",ROUND(F175*G175,0))</f>
      </c>
      <c r="Q175" s="5">
        <f>IF(B175="","",IF(NOT(ISNUMBER(E175)),"",IF(E175&gt;=FYStart,F175,I175)))</f>
      </c>
      <c r="R175" s="4">
        <f>IF(B175="","",IF(NOT(ISNUMBER(E175)),"",MAX(0,MIN(IF(L175="",FYEnd,L175),FYEnd)-MAX(E175,FYStart)+1)))</f>
      </c>
      <c r="S175" s="7">
        <f>IF(B175="","",IF(O175="Y",1,IF(K175="",1,CHOOSE(K175,1,1.5,2))))</f>
      </c>
      <c r="T175">
        <f>IF(B175="","",IF(OR(N175="?",NOT(ISNUMBER(E175))),"?",IF(EDATE(E175,12*N175)&lt;=FYStart,"Y","N")))</f>
      </c>
      <c r="U175" s="5">
        <f>IF(B175="","",IF(OR(N175="?",N175=0,NOT(ISNUMBER(R175))),"",IF(OR(T175="Y",Q175&lt;=P175),0,ROUND(MIN(Q175-P175,IF(H175="WDV",Q175*(1-(P175/F175)^(1/N175))*R175/FYDays*S175,(F175-P175)/N175*R175/FYDays*S175)),0))))</f>
      </c>
      <c r="V175" s="5">
        <f>IF(B175="","",IF(NOT(ISNUMBER(U175)),"",IF(L175&lt;&gt;"",0,Q175-U175)))</f>
      </c>
      <c r="W175">
        <f>IF(B175="","",IF(E175="","Date capitalised missing",IF(AND(L175&lt;&gt;"",L175&lt;FYStart),"Disposed before FY start — delete this row",IF(AND(E175&lt;FYStart,I175=""),"Opening net block missing",IF(E175&lt;DATE(2014,4,1),"Pre-1 Apr 2014 asset — Schedule II transition: verify with your CA",IF(N175="?","Class not found on Lives sheet",IF(COUNTIF(Rates!$A$2:$A$14,D175)=0,"Block not found on Rates sheet — excluded from the tax computation","")))))))</f>
      </c>
    </row>
    <row r="176">
      <c r="A176" s="4">
        <f>IF(B176="","",ROW()-7)</f>
      </c>
      <c r="N176" s="4">
        <f>IF(B176="","",IF(J176&lt;&gt;"",J176,IFERROR(VLOOKUP(C176,Lives!$A$2:$C$28,2,FALSE),"?")))</f>
      </c>
      <c r="O176">
        <f>IF(B176="","",IFERROR(VLOOKUP(C176,Lives!$A$2:$C$28,3,FALSE),"?"))</f>
      </c>
      <c r="P176" s="5">
        <f>IF(B176="","",ROUND(F176*G176,0))</f>
      </c>
      <c r="Q176" s="5">
        <f>IF(B176="","",IF(NOT(ISNUMBER(E176)),"",IF(E176&gt;=FYStart,F176,I176)))</f>
      </c>
      <c r="R176" s="4">
        <f>IF(B176="","",IF(NOT(ISNUMBER(E176)),"",MAX(0,MIN(IF(L176="",FYEnd,L176),FYEnd)-MAX(E176,FYStart)+1)))</f>
      </c>
      <c r="S176" s="7">
        <f>IF(B176="","",IF(O176="Y",1,IF(K176="",1,CHOOSE(K176,1,1.5,2))))</f>
      </c>
      <c r="T176">
        <f>IF(B176="","",IF(OR(N176="?",NOT(ISNUMBER(E176))),"?",IF(EDATE(E176,12*N176)&lt;=FYStart,"Y","N")))</f>
      </c>
      <c r="U176" s="5">
        <f>IF(B176="","",IF(OR(N176="?",N176=0,NOT(ISNUMBER(R176))),"",IF(OR(T176="Y",Q176&lt;=P176),0,ROUND(MIN(Q176-P176,IF(H176="WDV",Q176*(1-(P176/F176)^(1/N176))*R176/FYDays*S176,(F176-P176)/N176*R176/FYDays*S176)),0))))</f>
      </c>
      <c r="V176" s="5">
        <f>IF(B176="","",IF(NOT(ISNUMBER(U176)),"",IF(L176&lt;&gt;"",0,Q176-U176)))</f>
      </c>
      <c r="W176">
        <f>IF(B176="","",IF(E176="","Date capitalised missing",IF(AND(L176&lt;&gt;"",L176&lt;FYStart),"Disposed before FY start — delete this row",IF(AND(E176&lt;FYStart,I176=""),"Opening net block missing",IF(E176&lt;DATE(2014,4,1),"Pre-1 Apr 2014 asset — Schedule II transition: verify with your CA",IF(N176="?","Class not found on Lives sheet",IF(COUNTIF(Rates!$A$2:$A$14,D176)=0,"Block not found on Rates sheet — excluded from the tax computation","")))))))</f>
      </c>
    </row>
    <row r="177">
      <c r="A177" s="4">
        <f>IF(B177="","",ROW()-7)</f>
      </c>
      <c r="N177" s="4">
        <f>IF(B177="","",IF(J177&lt;&gt;"",J177,IFERROR(VLOOKUP(C177,Lives!$A$2:$C$28,2,FALSE),"?")))</f>
      </c>
      <c r="O177">
        <f>IF(B177="","",IFERROR(VLOOKUP(C177,Lives!$A$2:$C$28,3,FALSE),"?"))</f>
      </c>
      <c r="P177" s="5">
        <f>IF(B177="","",ROUND(F177*G177,0))</f>
      </c>
      <c r="Q177" s="5">
        <f>IF(B177="","",IF(NOT(ISNUMBER(E177)),"",IF(E177&gt;=FYStart,F177,I177)))</f>
      </c>
      <c r="R177" s="4">
        <f>IF(B177="","",IF(NOT(ISNUMBER(E177)),"",MAX(0,MIN(IF(L177="",FYEnd,L177),FYEnd)-MAX(E177,FYStart)+1)))</f>
      </c>
      <c r="S177" s="7">
        <f>IF(B177="","",IF(O177="Y",1,IF(K177="",1,CHOOSE(K177,1,1.5,2))))</f>
      </c>
      <c r="T177">
        <f>IF(B177="","",IF(OR(N177="?",NOT(ISNUMBER(E177))),"?",IF(EDATE(E177,12*N177)&lt;=FYStart,"Y","N")))</f>
      </c>
      <c r="U177" s="5">
        <f>IF(B177="","",IF(OR(N177="?",N177=0,NOT(ISNUMBER(R177))),"",IF(OR(T177="Y",Q177&lt;=P177),0,ROUND(MIN(Q177-P177,IF(H177="WDV",Q177*(1-(P177/F177)^(1/N177))*R177/FYDays*S177,(F177-P177)/N177*R177/FYDays*S177)),0))))</f>
      </c>
      <c r="V177" s="5">
        <f>IF(B177="","",IF(NOT(ISNUMBER(U177)),"",IF(L177&lt;&gt;"",0,Q177-U177)))</f>
      </c>
      <c r="W177">
        <f>IF(B177="","",IF(E177="","Date capitalised missing",IF(AND(L177&lt;&gt;"",L177&lt;FYStart),"Disposed before FY start — delete this row",IF(AND(E177&lt;FYStart,I177=""),"Opening net block missing",IF(E177&lt;DATE(2014,4,1),"Pre-1 Apr 2014 asset — Schedule II transition: verify with your CA",IF(N177="?","Class not found on Lives sheet",IF(COUNTIF(Rates!$A$2:$A$14,D177)=0,"Block not found on Rates sheet — excluded from the tax computation","")))))))</f>
      </c>
    </row>
    <row r="178">
      <c r="A178" s="4">
        <f>IF(B178="","",ROW()-7)</f>
      </c>
      <c r="N178" s="4">
        <f>IF(B178="","",IF(J178&lt;&gt;"",J178,IFERROR(VLOOKUP(C178,Lives!$A$2:$C$28,2,FALSE),"?")))</f>
      </c>
      <c r="O178">
        <f>IF(B178="","",IFERROR(VLOOKUP(C178,Lives!$A$2:$C$28,3,FALSE),"?"))</f>
      </c>
      <c r="P178" s="5">
        <f>IF(B178="","",ROUND(F178*G178,0))</f>
      </c>
      <c r="Q178" s="5">
        <f>IF(B178="","",IF(NOT(ISNUMBER(E178)),"",IF(E178&gt;=FYStart,F178,I178)))</f>
      </c>
      <c r="R178" s="4">
        <f>IF(B178="","",IF(NOT(ISNUMBER(E178)),"",MAX(0,MIN(IF(L178="",FYEnd,L178),FYEnd)-MAX(E178,FYStart)+1)))</f>
      </c>
      <c r="S178" s="7">
        <f>IF(B178="","",IF(O178="Y",1,IF(K178="",1,CHOOSE(K178,1,1.5,2))))</f>
      </c>
      <c r="T178">
        <f>IF(B178="","",IF(OR(N178="?",NOT(ISNUMBER(E178))),"?",IF(EDATE(E178,12*N178)&lt;=FYStart,"Y","N")))</f>
      </c>
      <c r="U178" s="5">
        <f>IF(B178="","",IF(OR(N178="?",N178=0,NOT(ISNUMBER(R178))),"",IF(OR(T178="Y",Q178&lt;=P178),0,ROUND(MIN(Q178-P178,IF(H178="WDV",Q178*(1-(P178/F178)^(1/N178))*R178/FYDays*S178,(F178-P178)/N178*R178/FYDays*S178)),0))))</f>
      </c>
      <c r="V178" s="5">
        <f>IF(B178="","",IF(NOT(ISNUMBER(U178)),"",IF(L178&lt;&gt;"",0,Q178-U178)))</f>
      </c>
      <c r="W178">
        <f>IF(B178="","",IF(E178="","Date capitalised missing",IF(AND(L178&lt;&gt;"",L178&lt;FYStart),"Disposed before FY start — delete this row",IF(AND(E178&lt;FYStart,I178=""),"Opening net block missing",IF(E178&lt;DATE(2014,4,1),"Pre-1 Apr 2014 asset — Schedule II transition: verify with your CA",IF(N178="?","Class not found on Lives sheet",IF(COUNTIF(Rates!$A$2:$A$14,D178)=0,"Block not found on Rates sheet — excluded from the tax computation","")))))))</f>
      </c>
    </row>
    <row r="179">
      <c r="A179" s="4">
        <f>IF(B179="","",ROW()-7)</f>
      </c>
      <c r="N179" s="4">
        <f>IF(B179="","",IF(J179&lt;&gt;"",J179,IFERROR(VLOOKUP(C179,Lives!$A$2:$C$28,2,FALSE),"?")))</f>
      </c>
      <c r="O179">
        <f>IF(B179="","",IFERROR(VLOOKUP(C179,Lives!$A$2:$C$28,3,FALSE),"?"))</f>
      </c>
      <c r="P179" s="5">
        <f>IF(B179="","",ROUND(F179*G179,0))</f>
      </c>
      <c r="Q179" s="5">
        <f>IF(B179="","",IF(NOT(ISNUMBER(E179)),"",IF(E179&gt;=FYStart,F179,I179)))</f>
      </c>
      <c r="R179" s="4">
        <f>IF(B179="","",IF(NOT(ISNUMBER(E179)),"",MAX(0,MIN(IF(L179="",FYEnd,L179),FYEnd)-MAX(E179,FYStart)+1)))</f>
      </c>
      <c r="S179" s="7">
        <f>IF(B179="","",IF(O179="Y",1,IF(K179="",1,CHOOSE(K179,1,1.5,2))))</f>
      </c>
      <c r="T179">
        <f>IF(B179="","",IF(OR(N179="?",NOT(ISNUMBER(E179))),"?",IF(EDATE(E179,12*N179)&lt;=FYStart,"Y","N")))</f>
      </c>
      <c r="U179" s="5">
        <f>IF(B179="","",IF(OR(N179="?",N179=0,NOT(ISNUMBER(R179))),"",IF(OR(T179="Y",Q179&lt;=P179),0,ROUND(MIN(Q179-P179,IF(H179="WDV",Q179*(1-(P179/F179)^(1/N179))*R179/FYDays*S179,(F179-P179)/N179*R179/FYDays*S179)),0))))</f>
      </c>
      <c r="V179" s="5">
        <f>IF(B179="","",IF(NOT(ISNUMBER(U179)),"",IF(L179&lt;&gt;"",0,Q179-U179)))</f>
      </c>
      <c r="W179">
        <f>IF(B179="","",IF(E179="","Date capitalised missing",IF(AND(L179&lt;&gt;"",L179&lt;FYStart),"Disposed before FY start — delete this row",IF(AND(E179&lt;FYStart,I179=""),"Opening net block missing",IF(E179&lt;DATE(2014,4,1),"Pre-1 Apr 2014 asset — Schedule II transition: verify with your CA",IF(N179="?","Class not found on Lives sheet",IF(COUNTIF(Rates!$A$2:$A$14,D179)=0,"Block not found on Rates sheet — excluded from the tax computation","")))))))</f>
      </c>
    </row>
    <row r="180">
      <c r="A180" s="4">
        <f>IF(B180="","",ROW()-7)</f>
      </c>
      <c r="N180" s="4">
        <f>IF(B180="","",IF(J180&lt;&gt;"",J180,IFERROR(VLOOKUP(C180,Lives!$A$2:$C$28,2,FALSE),"?")))</f>
      </c>
      <c r="O180">
        <f>IF(B180="","",IFERROR(VLOOKUP(C180,Lives!$A$2:$C$28,3,FALSE),"?"))</f>
      </c>
      <c r="P180" s="5">
        <f>IF(B180="","",ROUND(F180*G180,0))</f>
      </c>
      <c r="Q180" s="5">
        <f>IF(B180="","",IF(NOT(ISNUMBER(E180)),"",IF(E180&gt;=FYStart,F180,I180)))</f>
      </c>
      <c r="R180" s="4">
        <f>IF(B180="","",IF(NOT(ISNUMBER(E180)),"",MAX(0,MIN(IF(L180="",FYEnd,L180),FYEnd)-MAX(E180,FYStart)+1)))</f>
      </c>
      <c r="S180" s="7">
        <f>IF(B180="","",IF(O180="Y",1,IF(K180="",1,CHOOSE(K180,1,1.5,2))))</f>
      </c>
      <c r="T180">
        <f>IF(B180="","",IF(OR(N180="?",NOT(ISNUMBER(E180))),"?",IF(EDATE(E180,12*N180)&lt;=FYStart,"Y","N")))</f>
      </c>
      <c r="U180" s="5">
        <f>IF(B180="","",IF(OR(N180="?",N180=0,NOT(ISNUMBER(R180))),"",IF(OR(T180="Y",Q180&lt;=P180),0,ROUND(MIN(Q180-P180,IF(H180="WDV",Q180*(1-(P180/F180)^(1/N180))*R180/FYDays*S180,(F180-P180)/N180*R180/FYDays*S180)),0))))</f>
      </c>
      <c r="V180" s="5">
        <f>IF(B180="","",IF(NOT(ISNUMBER(U180)),"",IF(L180&lt;&gt;"",0,Q180-U180)))</f>
      </c>
      <c r="W180">
        <f>IF(B180="","",IF(E180="","Date capitalised missing",IF(AND(L180&lt;&gt;"",L180&lt;FYStart),"Disposed before FY start — delete this row",IF(AND(E180&lt;FYStart,I180=""),"Opening net block missing",IF(E180&lt;DATE(2014,4,1),"Pre-1 Apr 2014 asset — Schedule II transition: verify with your CA",IF(N180="?","Class not found on Lives sheet",IF(COUNTIF(Rates!$A$2:$A$14,D180)=0,"Block not found on Rates sheet — excluded from the tax computation","")))))))</f>
      </c>
    </row>
    <row r="181">
      <c r="A181" s="4">
        <f>IF(B181="","",ROW()-7)</f>
      </c>
      <c r="N181" s="4">
        <f>IF(B181="","",IF(J181&lt;&gt;"",J181,IFERROR(VLOOKUP(C181,Lives!$A$2:$C$28,2,FALSE),"?")))</f>
      </c>
      <c r="O181">
        <f>IF(B181="","",IFERROR(VLOOKUP(C181,Lives!$A$2:$C$28,3,FALSE),"?"))</f>
      </c>
      <c r="P181" s="5">
        <f>IF(B181="","",ROUND(F181*G181,0))</f>
      </c>
      <c r="Q181" s="5">
        <f>IF(B181="","",IF(NOT(ISNUMBER(E181)),"",IF(E181&gt;=FYStart,F181,I181)))</f>
      </c>
      <c r="R181" s="4">
        <f>IF(B181="","",IF(NOT(ISNUMBER(E181)),"",MAX(0,MIN(IF(L181="",FYEnd,L181),FYEnd)-MAX(E181,FYStart)+1)))</f>
      </c>
      <c r="S181" s="7">
        <f>IF(B181="","",IF(O181="Y",1,IF(K181="",1,CHOOSE(K181,1,1.5,2))))</f>
      </c>
      <c r="T181">
        <f>IF(B181="","",IF(OR(N181="?",NOT(ISNUMBER(E181))),"?",IF(EDATE(E181,12*N181)&lt;=FYStart,"Y","N")))</f>
      </c>
      <c r="U181" s="5">
        <f>IF(B181="","",IF(OR(N181="?",N181=0,NOT(ISNUMBER(R181))),"",IF(OR(T181="Y",Q181&lt;=P181),0,ROUND(MIN(Q181-P181,IF(H181="WDV",Q181*(1-(P181/F181)^(1/N181))*R181/FYDays*S181,(F181-P181)/N181*R181/FYDays*S181)),0))))</f>
      </c>
      <c r="V181" s="5">
        <f>IF(B181="","",IF(NOT(ISNUMBER(U181)),"",IF(L181&lt;&gt;"",0,Q181-U181)))</f>
      </c>
      <c r="W181">
        <f>IF(B181="","",IF(E181="","Date capitalised missing",IF(AND(L181&lt;&gt;"",L181&lt;FYStart),"Disposed before FY start — delete this row",IF(AND(E181&lt;FYStart,I181=""),"Opening net block missing",IF(E181&lt;DATE(2014,4,1),"Pre-1 Apr 2014 asset — Schedule II transition: verify with your CA",IF(N181="?","Class not found on Lives sheet",IF(COUNTIF(Rates!$A$2:$A$14,D181)=0,"Block not found on Rates sheet — excluded from the tax computation","")))))))</f>
      </c>
    </row>
    <row r="182">
      <c r="A182" s="4">
        <f>IF(B182="","",ROW()-7)</f>
      </c>
      <c r="N182" s="4">
        <f>IF(B182="","",IF(J182&lt;&gt;"",J182,IFERROR(VLOOKUP(C182,Lives!$A$2:$C$28,2,FALSE),"?")))</f>
      </c>
      <c r="O182">
        <f>IF(B182="","",IFERROR(VLOOKUP(C182,Lives!$A$2:$C$28,3,FALSE),"?"))</f>
      </c>
      <c r="P182" s="5">
        <f>IF(B182="","",ROUND(F182*G182,0))</f>
      </c>
      <c r="Q182" s="5">
        <f>IF(B182="","",IF(NOT(ISNUMBER(E182)),"",IF(E182&gt;=FYStart,F182,I182)))</f>
      </c>
      <c r="R182" s="4">
        <f>IF(B182="","",IF(NOT(ISNUMBER(E182)),"",MAX(0,MIN(IF(L182="",FYEnd,L182),FYEnd)-MAX(E182,FYStart)+1)))</f>
      </c>
      <c r="S182" s="7">
        <f>IF(B182="","",IF(O182="Y",1,IF(K182="",1,CHOOSE(K182,1,1.5,2))))</f>
      </c>
      <c r="T182">
        <f>IF(B182="","",IF(OR(N182="?",NOT(ISNUMBER(E182))),"?",IF(EDATE(E182,12*N182)&lt;=FYStart,"Y","N")))</f>
      </c>
      <c r="U182" s="5">
        <f>IF(B182="","",IF(OR(N182="?",N182=0,NOT(ISNUMBER(R182))),"",IF(OR(T182="Y",Q182&lt;=P182),0,ROUND(MIN(Q182-P182,IF(H182="WDV",Q182*(1-(P182/F182)^(1/N182))*R182/FYDays*S182,(F182-P182)/N182*R182/FYDays*S182)),0))))</f>
      </c>
      <c r="V182" s="5">
        <f>IF(B182="","",IF(NOT(ISNUMBER(U182)),"",IF(L182&lt;&gt;"",0,Q182-U182)))</f>
      </c>
      <c r="W182">
        <f>IF(B182="","",IF(E182="","Date capitalised missing",IF(AND(L182&lt;&gt;"",L182&lt;FYStart),"Disposed before FY start — delete this row",IF(AND(E182&lt;FYStart,I182=""),"Opening net block missing",IF(E182&lt;DATE(2014,4,1),"Pre-1 Apr 2014 asset — Schedule II transition: verify with your CA",IF(N182="?","Class not found on Lives sheet",IF(COUNTIF(Rates!$A$2:$A$14,D182)=0,"Block not found on Rates sheet — excluded from the tax computation","")))))))</f>
      </c>
    </row>
    <row r="183">
      <c r="A183" s="4">
        <f>IF(B183="","",ROW()-7)</f>
      </c>
      <c r="N183" s="4">
        <f>IF(B183="","",IF(J183&lt;&gt;"",J183,IFERROR(VLOOKUP(C183,Lives!$A$2:$C$28,2,FALSE),"?")))</f>
      </c>
      <c r="O183">
        <f>IF(B183="","",IFERROR(VLOOKUP(C183,Lives!$A$2:$C$28,3,FALSE),"?"))</f>
      </c>
      <c r="P183" s="5">
        <f>IF(B183="","",ROUND(F183*G183,0))</f>
      </c>
      <c r="Q183" s="5">
        <f>IF(B183="","",IF(NOT(ISNUMBER(E183)),"",IF(E183&gt;=FYStart,F183,I183)))</f>
      </c>
      <c r="R183" s="4">
        <f>IF(B183="","",IF(NOT(ISNUMBER(E183)),"",MAX(0,MIN(IF(L183="",FYEnd,L183),FYEnd)-MAX(E183,FYStart)+1)))</f>
      </c>
      <c r="S183" s="7">
        <f>IF(B183="","",IF(O183="Y",1,IF(K183="",1,CHOOSE(K183,1,1.5,2))))</f>
      </c>
      <c r="T183">
        <f>IF(B183="","",IF(OR(N183="?",NOT(ISNUMBER(E183))),"?",IF(EDATE(E183,12*N183)&lt;=FYStart,"Y","N")))</f>
      </c>
      <c r="U183" s="5">
        <f>IF(B183="","",IF(OR(N183="?",N183=0,NOT(ISNUMBER(R183))),"",IF(OR(T183="Y",Q183&lt;=P183),0,ROUND(MIN(Q183-P183,IF(H183="WDV",Q183*(1-(P183/F183)^(1/N183))*R183/FYDays*S183,(F183-P183)/N183*R183/FYDays*S183)),0))))</f>
      </c>
      <c r="V183" s="5">
        <f>IF(B183="","",IF(NOT(ISNUMBER(U183)),"",IF(L183&lt;&gt;"",0,Q183-U183)))</f>
      </c>
      <c r="W183">
        <f>IF(B183="","",IF(E183="","Date capitalised missing",IF(AND(L183&lt;&gt;"",L183&lt;FYStart),"Disposed before FY start — delete this row",IF(AND(E183&lt;FYStart,I183=""),"Opening net block missing",IF(E183&lt;DATE(2014,4,1),"Pre-1 Apr 2014 asset — Schedule II transition: verify with your CA",IF(N183="?","Class not found on Lives sheet",IF(COUNTIF(Rates!$A$2:$A$14,D183)=0,"Block not found on Rates sheet — excluded from the tax computation","")))))))</f>
      </c>
    </row>
    <row r="184">
      <c r="A184" s="4">
        <f>IF(B184="","",ROW()-7)</f>
      </c>
      <c r="N184" s="4">
        <f>IF(B184="","",IF(J184&lt;&gt;"",J184,IFERROR(VLOOKUP(C184,Lives!$A$2:$C$28,2,FALSE),"?")))</f>
      </c>
      <c r="O184">
        <f>IF(B184="","",IFERROR(VLOOKUP(C184,Lives!$A$2:$C$28,3,FALSE),"?"))</f>
      </c>
      <c r="P184" s="5">
        <f>IF(B184="","",ROUND(F184*G184,0))</f>
      </c>
      <c r="Q184" s="5">
        <f>IF(B184="","",IF(NOT(ISNUMBER(E184)),"",IF(E184&gt;=FYStart,F184,I184)))</f>
      </c>
      <c r="R184" s="4">
        <f>IF(B184="","",IF(NOT(ISNUMBER(E184)),"",MAX(0,MIN(IF(L184="",FYEnd,L184),FYEnd)-MAX(E184,FYStart)+1)))</f>
      </c>
      <c r="S184" s="7">
        <f>IF(B184="","",IF(O184="Y",1,IF(K184="",1,CHOOSE(K184,1,1.5,2))))</f>
      </c>
      <c r="T184">
        <f>IF(B184="","",IF(OR(N184="?",NOT(ISNUMBER(E184))),"?",IF(EDATE(E184,12*N184)&lt;=FYStart,"Y","N")))</f>
      </c>
      <c r="U184" s="5">
        <f>IF(B184="","",IF(OR(N184="?",N184=0,NOT(ISNUMBER(R184))),"",IF(OR(T184="Y",Q184&lt;=P184),0,ROUND(MIN(Q184-P184,IF(H184="WDV",Q184*(1-(P184/F184)^(1/N184))*R184/FYDays*S184,(F184-P184)/N184*R184/FYDays*S184)),0))))</f>
      </c>
      <c r="V184" s="5">
        <f>IF(B184="","",IF(NOT(ISNUMBER(U184)),"",IF(L184&lt;&gt;"",0,Q184-U184)))</f>
      </c>
      <c r="W184">
        <f>IF(B184="","",IF(E184="","Date capitalised missing",IF(AND(L184&lt;&gt;"",L184&lt;FYStart),"Disposed before FY start — delete this row",IF(AND(E184&lt;FYStart,I184=""),"Opening net block missing",IF(E184&lt;DATE(2014,4,1),"Pre-1 Apr 2014 asset — Schedule II transition: verify with your CA",IF(N184="?","Class not found on Lives sheet",IF(COUNTIF(Rates!$A$2:$A$14,D184)=0,"Block not found on Rates sheet — excluded from the tax computation","")))))))</f>
      </c>
    </row>
    <row r="185">
      <c r="A185" s="4">
        <f>IF(B185="","",ROW()-7)</f>
      </c>
      <c r="N185" s="4">
        <f>IF(B185="","",IF(J185&lt;&gt;"",J185,IFERROR(VLOOKUP(C185,Lives!$A$2:$C$28,2,FALSE),"?")))</f>
      </c>
      <c r="O185">
        <f>IF(B185="","",IFERROR(VLOOKUP(C185,Lives!$A$2:$C$28,3,FALSE),"?"))</f>
      </c>
      <c r="P185" s="5">
        <f>IF(B185="","",ROUND(F185*G185,0))</f>
      </c>
      <c r="Q185" s="5">
        <f>IF(B185="","",IF(NOT(ISNUMBER(E185)),"",IF(E185&gt;=FYStart,F185,I185)))</f>
      </c>
      <c r="R185" s="4">
        <f>IF(B185="","",IF(NOT(ISNUMBER(E185)),"",MAX(0,MIN(IF(L185="",FYEnd,L185),FYEnd)-MAX(E185,FYStart)+1)))</f>
      </c>
      <c r="S185" s="7">
        <f>IF(B185="","",IF(O185="Y",1,IF(K185="",1,CHOOSE(K185,1,1.5,2))))</f>
      </c>
      <c r="T185">
        <f>IF(B185="","",IF(OR(N185="?",NOT(ISNUMBER(E185))),"?",IF(EDATE(E185,12*N185)&lt;=FYStart,"Y","N")))</f>
      </c>
      <c r="U185" s="5">
        <f>IF(B185="","",IF(OR(N185="?",N185=0,NOT(ISNUMBER(R185))),"",IF(OR(T185="Y",Q185&lt;=P185),0,ROUND(MIN(Q185-P185,IF(H185="WDV",Q185*(1-(P185/F185)^(1/N185))*R185/FYDays*S185,(F185-P185)/N185*R185/FYDays*S185)),0))))</f>
      </c>
      <c r="V185" s="5">
        <f>IF(B185="","",IF(NOT(ISNUMBER(U185)),"",IF(L185&lt;&gt;"",0,Q185-U185)))</f>
      </c>
      <c r="W185">
        <f>IF(B185="","",IF(E185="","Date capitalised missing",IF(AND(L185&lt;&gt;"",L185&lt;FYStart),"Disposed before FY start — delete this row",IF(AND(E185&lt;FYStart,I185=""),"Opening net block missing",IF(E185&lt;DATE(2014,4,1),"Pre-1 Apr 2014 asset — Schedule II transition: verify with your CA",IF(N185="?","Class not found on Lives sheet",IF(COUNTIF(Rates!$A$2:$A$14,D185)=0,"Block not found on Rates sheet — excluded from the tax computation","")))))))</f>
      </c>
    </row>
    <row r="186">
      <c r="A186" s="4">
        <f>IF(B186="","",ROW()-7)</f>
      </c>
      <c r="N186" s="4">
        <f>IF(B186="","",IF(J186&lt;&gt;"",J186,IFERROR(VLOOKUP(C186,Lives!$A$2:$C$28,2,FALSE),"?")))</f>
      </c>
      <c r="O186">
        <f>IF(B186="","",IFERROR(VLOOKUP(C186,Lives!$A$2:$C$28,3,FALSE),"?"))</f>
      </c>
      <c r="P186" s="5">
        <f>IF(B186="","",ROUND(F186*G186,0))</f>
      </c>
      <c r="Q186" s="5">
        <f>IF(B186="","",IF(NOT(ISNUMBER(E186)),"",IF(E186&gt;=FYStart,F186,I186)))</f>
      </c>
      <c r="R186" s="4">
        <f>IF(B186="","",IF(NOT(ISNUMBER(E186)),"",MAX(0,MIN(IF(L186="",FYEnd,L186),FYEnd)-MAX(E186,FYStart)+1)))</f>
      </c>
      <c r="S186" s="7">
        <f>IF(B186="","",IF(O186="Y",1,IF(K186="",1,CHOOSE(K186,1,1.5,2))))</f>
      </c>
      <c r="T186">
        <f>IF(B186="","",IF(OR(N186="?",NOT(ISNUMBER(E186))),"?",IF(EDATE(E186,12*N186)&lt;=FYStart,"Y","N")))</f>
      </c>
      <c r="U186" s="5">
        <f>IF(B186="","",IF(OR(N186="?",N186=0,NOT(ISNUMBER(R186))),"",IF(OR(T186="Y",Q186&lt;=P186),0,ROUND(MIN(Q186-P186,IF(H186="WDV",Q186*(1-(P186/F186)^(1/N186))*R186/FYDays*S186,(F186-P186)/N186*R186/FYDays*S186)),0))))</f>
      </c>
      <c r="V186" s="5">
        <f>IF(B186="","",IF(NOT(ISNUMBER(U186)),"",IF(L186&lt;&gt;"",0,Q186-U186)))</f>
      </c>
      <c r="W186">
        <f>IF(B186="","",IF(E186="","Date capitalised missing",IF(AND(L186&lt;&gt;"",L186&lt;FYStart),"Disposed before FY start — delete this row",IF(AND(E186&lt;FYStart,I186=""),"Opening net block missing",IF(E186&lt;DATE(2014,4,1),"Pre-1 Apr 2014 asset — Schedule II transition: verify with your CA",IF(N186="?","Class not found on Lives sheet",IF(COUNTIF(Rates!$A$2:$A$14,D186)=0,"Block not found on Rates sheet — excluded from the tax computation","")))))))</f>
      </c>
    </row>
    <row r="187">
      <c r="A187" s="4">
        <f>IF(B187="","",ROW()-7)</f>
      </c>
      <c r="N187" s="4">
        <f>IF(B187="","",IF(J187&lt;&gt;"",J187,IFERROR(VLOOKUP(C187,Lives!$A$2:$C$28,2,FALSE),"?")))</f>
      </c>
      <c r="O187">
        <f>IF(B187="","",IFERROR(VLOOKUP(C187,Lives!$A$2:$C$28,3,FALSE),"?"))</f>
      </c>
      <c r="P187" s="5">
        <f>IF(B187="","",ROUND(F187*G187,0))</f>
      </c>
      <c r="Q187" s="5">
        <f>IF(B187="","",IF(NOT(ISNUMBER(E187)),"",IF(E187&gt;=FYStart,F187,I187)))</f>
      </c>
      <c r="R187" s="4">
        <f>IF(B187="","",IF(NOT(ISNUMBER(E187)),"",MAX(0,MIN(IF(L187="",FYEnd,L187),FYEnd)-MAX(E187,FYStart)+1)))</f>
      </c>
      <c r="S187" s="7">
        <f>IF(B187="","",IF(O187="Y",1,IF(K187="",1,CHOOSE(K187,1,1.5,2))))</f>
      </c>
      <c r="T187">
        <f>IF(B187="","",IF(OR(N187="?",NOT(ISNUMBER(E187))),"?",IF(EDATE(E187,12*N187)&lt;=FYStart,"Y","N")))</f>
      </c>
      <c r="U187" s="5">
        <f>IF(B187="","",IF(OR(N187="?",N187=0,NOT(ISNUMBER(R187))),"",IF(OR(T187="Y",Q187&lt;=P187),0,ROUND(MIN(Q187-P187,IF(H187="WDV",Q187*(1-(P187/F187)^(1/N187))*R187/FYDays*S187,(F187-P187)/N187*R187/FYDays*S187)),0))))</f>
      </c>
      <c r="V187" s="5">
        <f>IF(B187="","",IF(NOT(ISNUMBER(U187)),"",IF(L187&lt;&gt;"",0,Q187-U187)))</f>
      </c>
      <c r="W187">
        <f>IF(B187="","",IF(E187="","Date capitalised missing",IF(AND(L187&lt;&gt;"",L187&lt;FYStart),"Disposed before FY start — delete this row",IF(AND(E187&lt;FYStart,I187=""),"Opening net block missing",IF(E187&lt;DATE(2014,4,1),"Pre-1 Apr 2014 asset — Schedule II transition: verify with your CA",IF(N187="?","Class not found on Lives sheet",IF(COUNTIF(Rates!$A$2:$A$14,D187)=0,"Block not found on Rates sheet — excluded from the tax computation","")))))))</f>
      </c>
    </row>
    <row r="188">
      <c r="A188" s="4">
        <f>IF(B188="","",ROW()-7)</f>
      </c>
      <c r="N188" s="4">
        <f>IF(B188="","",IF(J188&lt;&gt;"",J188,IFERROR(VLOOKUP(C188,Lives!$A$2:$C$28,2,FALSE),"?")))</f>
      </c>
      <c r="O188">
        <f>IF(B188="","",IFERROR(VLOOKUP(C188,Lives!$A$2:$C$28,3,FALSE),"?"))</f>
      </c>
      <c r="P188" s="5">
        <f>IF(B188="","",ROUND(F188*G188,0))</f>
      </c>
      <c r="Q188" s="5">
        <f>IF(B188="","",IF(NOT(ISNUMBER(E188)),"",IF(E188&gt;=FYStart,F188,I188)))</f>
      </c>
      <c r="R188" s="4">
        <f>IF(B188="","",IF(NOT(ISNUMBER(E188)),"",MAX(0,MIN(IF(L188="",FYEnd,L188),FYEnd)-MAX(E188,FYStart)+1)))</f>
      </c>
      <c r="S188" s="7">
        <f>IF(B188="","",IF(O188="Y",1,IF(K188="",1,CHOOSE(K188,1,1.5,2))))</f>
      </c>
      <c r="T188">
        <f>IF(B188="","",IF(OR(N188="?",NOT(ISNUMBER(E188))),"?",IF(EDATE(E188,12*N188)&lt;=FYStart,"Y","N")))</f>
      </c>
      <c r="U188" s="5">
        <f>IF(B188="","",IF(OR(N188="?",N188=0,NOT(ISNUMBER(R188))),"",IF(OR(T188="Y",Q188&lt;=P188),0,ROUND(MIN(Q188-P188,IF(H188="WDV",Q188*(1-(P188/F188)^(1/N188))*R188/FYDays*S188,(F188-P188)/N188*R188/FYDays*S188)),0))))</f>
      </c>
      <c r="V188" s="5">
        <f>IF(B188="","",IF(NOT(ISNUMBER(U188)),"",IF(L188&lt;&gt;"",0,Q188-U188)))</f>
      </c>
      <c r="W188">
        <f>IF(B188="","",IF(E188="","Date capitalised missing",IF(AND(L188&lt;&gt;"",L188&lt;FYStart),"Disposed before FY start — delete this row",IF(AND(E188&lt;FYStart,I188=""),"Opening net block missing",IF(E188&lt;DATE(2014,4,1),"Pre-1 Apr 2014 asset — Schedule II transition: verify with your CA",IF(N188="?","Class not found on Lives sheet",IF(COUNTIF(Rates!$A$2:$A$14,D188)=0,"Block not found on Rates sheet — excluded from the tax computation","")))))))</f>
      </c>
    </row>
    <row r="189">
      <c r="A189" s="4">
        <f>IF(B189="","",ROW()-7)</f>
      </c>
      <c r="N189" s="4">
        <f>IF(B189="","",IF(J189&lt;&gt;"",J189,IFERROR(VLOOKUP(C189,Lives!$A$2:$C$28,2,FALSE),"?")))</f>
      </c>
      <c r="O189">
        <f>IF(B189="","",IFERROR(VLOOKUP(C189,Lives!$A$2:$C$28,3,FALSE),"?"))</f>
      </c>
      <c r="P189" s="5">
        <f>IF(B189="","",ROUND(F189*G189,0))</f>
      </c>
      <c r="Q189" s="5">
        <f>IF(B189="","",IF(NOT(ISNUMBER(E189)),"",IF(E189&gt;=FYStart,F189,I189)))</f>
      </c>
      <c r="R189" s="4">
        <f>IF(B189="","",IF(NOT(ISNUMBER(E189)),"",MAX(0,MIN(IF(L189="",FYEnd,L189),FYEnd)-MAX(E189,FYStart)+1)))</f>
      </c>
      <c r="S189" s="7">
        <f>IF(B189="","",IF(O189="Y",1,IF(K189="",1,CHOOSE(K189,1,1.5,2))))</f>
      </c>
      <c r="T189">
        <f>IF(B189="","",IF(OR(N189="?",NOT(ISNUMBER(E189))),"?",IF(EDATE(E189,12*N189)&lt;=FYStart,"Y","N")))</f>
      </c>
      <c r="U189" s="5">
        <f>IF(B189="","",IF(OR(N189="?",N189=0,NOT(ISNUMBER(R189))),"",IF(OR(T189="Y",Q189&lt;=P189),0,ROUND(MIN(Q189-P189,IF(H189="WDV",Q189*(1-(P189/F189)^(1/N189))*R189/FYDays*S189,(F189-P189)/N189*R189/FYDays*S189)),0))))</f>
      </c>
      <c r="V189" s="5">
        <f>IF(B189="","",IF(NOT(ISNUMBER(U189)),"",IF(L189&lt;&gt;"",0,Q189-U189)))</f>
      </c>
      <c r="W189">
        <f>IF(B189="","",IF(E189="","Date capitalised missing",IF(AND(L189&lt;&gt;"",L189&lt;FYStart),"Disposed before FY start — delete this row",IF(AND(E189&lt;FYStart,I189=""),"Opening net block missing",IF(E189&lt;DATE(2014,4,1),"Pre-1 Apr 2014 asset — Schedule II transition: verify with your CA",IF(N189="?","Class not found on Lives sheet",IF(COUNTIF(Rates!$A$2:$A$14,D189)=0,"Block not found on Rates sheet — excluded from the tax computation","")))))))</f>
      </c>
    </row>
    <row r="190">
      <c r="A190" s="4">
        <f>IF(B190="","",ROW()-7)</f>
      </c>
      <c r="N190" s="4">
        <f>IF(B190="","",IF(J190&lt;&gt;"",J190,IFERROR(VLOOKUP(C190,Lives!$A$2:$C$28,2,FALSE),"?")))</f>
      </c>
      <c r="O190">
        <f>IF(B190="","",IFERROR(VLOOKUP(C190,Lives!$A$2:$C$28,3,FALSE),"?"))</f>
      </c>
      <c r="P190" s="5">
        <f>IF(B190="","",ROUND(F190*G190,0))</f>
      </c>
      <c r="Q190" s="5">
        <f>IF(B190="","",IF(NOT(ISNUMBER(E190)),"",IF(E190&gt;=FYStart,F190,I190)))</f>
      </c>
      <c r="R190" s="4">
        <f>IF(B190="","",IF(NOT(ISNUMBER(E190)),"",MAX(0,MIN(IF(L190="",FYEnd,L190),FYEnd)-MAX(E190,FYStart)+1)))</f>
      </c>
      <c r="S190" s="7">
        <f>IF(B190="","",IF(O190="Y",1,IF(K190="",1,CHOOSE(K190,1,1.5,2))))</f>
      </c>
      <c r="T190">
        <f>IF(B190="","",IF(OR(N190="?",NOT(ISNUMBER(E190))),"?",IF(EDATE(E190,12*N190)&lt;=FYStart,"Y","N")))</f>
      </c>
      <c r="U190" s="5">
        <f>IF(B190="","",IF(OR(N190="?",N190=0,NOT(ISNUMBER(R190))),"",IF(OR(T190="Y",Q190&lt;=P190),0,ROUND(MIN(Q190-P190,IF(H190="WDV",Q190*(1-(P190/F190)^(1/N190))*R190/FYDays*S190,(F190-P190)/N190*R190/FYDays*S190)),0))))</f>
      </c>
      <c r="V190" s="5">
        <f>IF(B190="","",IF(NOT(ISNUMBER(U190)),"",IF(L190&lt;&gt;"",0,Q190-U190)))</f>
      </c>
      <c r="W190">
        <f>IF(B190="","",IF(E190="","Date capitalised missing",IF(AND(L190&lt;&gt;"",L190&lt;FYStart),"Disposed before FY start — delete this row",IF(AND(E190&lt;FYStart,I190=""),"Opening net block missing",IF(E190&lt;DATE(2014,4,1),"Pre-1 Apr 2014 asset — Schedule II transition: verify with your CA",IF(N190="?","Class not found on Lives sheet",IF(COUNTIF(Rates!$A$2:$A$14,D190)=0,"Block not found on Rates sheet — excluded from the tax computation","")))))))</f>
      </c>
    </row>
    <row r="191">
      <c r="A191" s="4">
        <f>IF(B191="","",ROW()-7)</f>
      </c>
      <c r="N191" s="4">
        <f>IF(B191="","",IF(J191&lt;&gt;"",J191,IFERROR(VLOOKUP(C191,Lives!$A$2:$C$28,2,FALSE),"?")))</f>
      </c>
      <c r="O191">
        <f>IF(B191="","",IFERROR(VLOOKUP(C191,Lives!$A$2:$C$28,3,FALSE),"?"))</f>
      </c>
      <c r="P191" s="5">
        <f>IF(B191="","",ROUND(F191*G191,0))</f>
      </c>
      <c r="Q191" s="5">
        <f>IF(B191="","",IF(NOT(ISNUMBER(E191)),"",IF(E191&gt;=FYStart,F191,I191)))</f>
      </c>
      <c r="R191" s="4">
        <f>IF(B191="","",IF(NOT(ISNUMBER(E191)),"",MAX(0,MIN(IF(L191="",FYEnd,L191),FYEnd)-MAX(E191,FYStart)+1)))</f>
      </c>
      <c r="S191" s="7">
        <f>IF(B191="","",IF(O191="Y",1,IF(K191="",1,CHOOSE(K191,1,1.5,2))))</f>
      </c>
      <c r="T191">
        <f>IF(B191="","",IF(OR(N191="?",NOT(ISNUMBER(E191))),"?",IF(EDATE(E191,12*N191)&lt;=FYStart,"Y","N")))</f>
      </c>
      <c r="U191" s="5">
        <f>IF(B191="","",IF(OR(N191="?",N191=0,NOT(ISNUMBER(R191))),"",IF(OR(T191="Y",Q191&lt;=P191),0,ROUND(MIN(Q191-P191,IF(H191="WDV",Q191*(1-(P191/F191)^(1/N191))*R191/FYDays*S191,(F191-P191)/N191*R191/FYDays*S191)),0))))</f>
      </c>
      <c r="V191" s="5">
        <f>IF(B191="","",IF(NOT(ISNUMBER(U191)),"",IF(L191&lt;&gt;"",0,Q191-U191)))</f>
      </c>
      <c r="W191">
        <f>IF(B191="","",IF(E191="","Date capitalised missing",IF(AND(L191&lt;&gt;"",L191&lt;FYStart),"Disposed before FY start — delete this row",IF(AND(E191&lt;FYStart,I191=""),"Opening net block missing",IF(E191&lt;DATE(2014,4,1),"Pre-1 Apr 2014 asset — Schedule II transition: verify with your CA",IF(N191="?","Class not found on Lives sheet",IF(COUNTIF(Rates!$A$2:$A$14,D191)=0,"Block not found on Rates sheet — excluded from the tax computation","")))))))</f>
      </c>
    </row>
    <row r="192">
      <c r="A192" s="4">
        <f>IF(B192="","",ROW()-7)</f>
      </c>
      <c r="N192" s="4">
        <f>IF(B192="","",IF(J192&lt;&gt;"",J192,IFERROR(VLOOKUP(C192,Lives!$A$2:$C$28,2,FALSE),"?")))</f>
      </c>
      <c r="O192">
        <f>IF(B192="","",IFERROR(VLOOKUP(C192,Lives!$A$2:$C$28,3,FALSE),"?"))</f>
      </c>
      <c r="P192" s="5">
        <f>IF(B192="","",ROUND(F192*G192,0))</f>
      </c>
      <c r="Q192" s="5">
        <f>IF(B192="","",IF(NOT(ISNUMBER(E192)),"",IF(E192&gt;=FYStart,F192,I192)))</f>
      </c>
      <c r="R192" s="4">
        <f>IF(B192="","",IF(NOT(ISNUMBER(E192)),"",MAX(0,MIN(IF(L192="",FYEnd,L192),FYEnd)-MAX(E192,FYStart)+1)))</f>
      </c>
      <c r="S192" s="7">
        <f>IF(B192="","",IF(O192="Y",1,IF(K192="",1,CHOOSE(K192,1,1.5,2))))</f>
      </c>
      <c r="T192">
        <f>IF(B192="","",IF(OR(N192="?",NOT(ISNUMBER(E192))),"?",IF(EDATE(E192,12*N192)&lt;=FYStart,"Y","N")))</f>
      </c>
      <c r="U192" s="5">
        <f>IF(B192="","",IF(OR(N192="?",N192=0,NOT(ISNUMBER(R192))),"",IF(OR(T192="Y",Q192&lt;=P192),0,ROUND(MIN(Q192-P192,IF(H192="WDV",Q192*(1-(P192/F192)^(1/N192))*R192/FYDays*S192,(F192-P192)/N192*R192/FYDays*S192)),0))))</f>
      </c>
      <c r="V192" s="5">
        <f>IF(B192="","",IF(NOT(ISNUMBER(U192)),"",IF(L192&lt;&gt;"",0,Q192-U192)))</f>
      </c>
      <c r="W192">
        <f>IF(B192="","",IF(E192="","Date capitalised missing",IF(AND(L192&lt;&gt;"",L192&lt;FYStart),"Disposed before FY start — delete this row",IF(AND(E192&lt;FYStart,I192=""),"Opening net block missing",IF(E192&lt;DATE(2014,4,1),"Pre-1 Apr 2014 asset — Schedule II transition: verify with your CA",IF(N192="?","Class not found on Lives sheet",IF(COUNTIF(Rates!$A$2:$A$14,D192)=0,"Block not found on Rates sheet — excluded from the tax computation","")))))))</f>
      </c>
    </row>
    <row r="193">
      <c r="A193" s="4">
        <f>IF(B193="","",ROW()-7)</f>
      </c>
      <c r="N193" s="4">
        <f>IF(B193="","",IF(J193&lt;&gt;"",J193,IFERROR(VLOOKUP(C193,Lives!$A$2:$C$28,2,FALSE),"?")))</f>
      </c>
      <c r="O193">
        <f>IF(B193="","",IFERROR(VLOOKUP(C193,Lives!$A$2:$C$28,3,FALSE),"?"))</f>
      </c>
      <c r="P193" s="5">
        <f>IF(B193="","",ROUND(F193*G193,0))</f>
      </c>
      <c r="Q193" s="5">
        <f>IF(B193="","",IF(NOT(ISNUMBER(E193)),"",IF(E193&gt;=FYStart,F193,I193)))</f>
      </c>
      <c r="R193" s="4">
        <f>IF(B193="","",IF(NOT(ISNUMBER(E193)),"",MAX(0,MIN(IF(L193="",FYEnd,L193),FYEnd)-MAX(E193,FYStart)+1)))</f>
      </c>
      <c r="S193" s="7">
        <f>IF(B193="","",IF(O193="Y",1,IF(K193="",1,CHOOSE(K193,1,1.5,2))))</f>
      </c>
      <c r="T193">
        <f>IF(B193="","",IF(OR(N193="?",NOT(ISNUMBER(E193))),"?",IF(EDATE(E193,12*N193)&lt;=FYStart,"Y","N")))</f>
      </c>
      <c r="U193" s="5">
        <f>IF(B193="","",IF(OR(N193="?",N193=0,NOT(ISNUMBER(R193))),"",IF(OR(T193="Y",Q193&lt;=P193),0,ROUND(MIN(Q193-P193,IF(H193="WDV",Q193*(1-(P193/F193)^(1/N193))*R193/FYDays*S193,(F193-P193)/N193*R193/FYDays*S193)),0))))</f>
      </c>
      <c r="V193" s="5">
        <f>IF(B193="","",IF(NOT(ISNUMBER(U193)),"",IF(L193&lt;&gt;"",0,Q193-U193)))</f>
      </c>
      <c r="W193">
        <f>IF(B193="","",IF(E193="","Date capitalised missing",IF(AND(L193&lt;&gt;"",L193&lt;FYStart),"Disposed before FY start — delete this row",IF(AND(E193&lt;FYStart,I193=""),"Opening net block missing",IF(E193&lt;DATE(2014,4,1),"Pre-1 Apr 2014 asset — Schedule II transition: verify with your CA",IF(N193="?","Class not found on Lives sheet",IF(COUNTIF(Rates!$A$2:$A$14,D193)=0,"Block not found on Rates sheet — excluded from the tax computation","")))))))</f>
      </c>
    </row>
    <row r="194">
      <c r="A194" s="4">
        <f>IF(B194="","",ROW()-7)</f>
      </c>
      <c r="N194" s="4">
        <f>IF(B194="","",IF(J194&lt;&gt;"",J194,IFERROR(VLOOKUP(C194,Lives!$A$2:$C$28,2,FALSE),"?")))</f>
      </c>
      <c r="O194">
        <f>IF(B194="","",IFERROR(VLOOKUP(C194,Lives!$A$2:$C$28,3,FALSE),"?"))</f>
      </c>
      <c r="P194" s="5">
        <f>IF(B194="","",ROUND(F194*G194,0))</f>
      </c>
      <c r="Q194" s="5">
        <f>IF(B194="","",IF(NOT(ISNUMBER(E194)),"",IF(E194&gt;=FYStart,F194,I194)))</f>
      </c>
      <c r="R194" s="4">
        <f>IF(B194="","",IF(NOT(ISNUMBER(E194)),"",MAX(0,MIN(IF(L194="",FYEnd,L194),FYEnd)-MAX(E194,FYStart)+1)))</f>
      </c>
      <c r="S194" s="7">
        <f>IF(B194="","",IF(O194="Y",1,IF(K194="",1,CHOOSE(K194,1,1.5,2))))</f>
      </c>
      <c r="T194">
        <f>IF(B194="","",IF(OR(N194="?",NOT(ISNUMBER(E194))),"?",IF(EDATE(E194,12*N194)&lt;=FYStart,"Y","N")))</f>
      </c>
      <c r="U194" s="5">
        <f>IF(B194="","",IF(OR(N194="?",N194=0,NOT(ISNUMBER(R194))),"",IF(OR(T194="Y",Q194&lt;=P194),0,ROUND(MIN(Q194-P194,IF(H194="WDV",Q194*(1-(P194/F194)^(1/N194))*R194/FYDays*S194,(F194-P194)/N194*R194/FYDays*S194)),0))))</f>
      </c>
      <c r="V194" s="5">
        <f>IF(B194="","",IF(NOT(ISNUMBER(U194)),"",IF(L194&lt;&gt;"",0,Q194-U194)))</f>
      </c>
      <c r="W194">
        <f>IF(B194="","",IF(E194="","Date capitalised missing",IF(AND(L194&lt;&gt;"",L194&lt;FYStart),"Disposed before FY start — delete this row",IF(AND(E194&lt;FYStart,I194=""),"Opening net block missing",IF(E194&lt;DATE(2014,4,1),"Pre-1 Apr 2014 asset — Schedule II transition: verify with your CA",IF(N194="?","Class not found on Lives sheet",IF(COUNTIF(Rates!$A$2:$A$14,D194)=0,"Block not found on Rates sheet — excluded from the tax computation","")))))))</f>
      </c>
    </row>
    <row r="195">
      <c r="A195" s="4">
        <f>IF(B195="","",ROW()-7)</f>
      </c>
      <c r="N195" s="4">
        <f>IF(B195="","",IF(J195&lt;&gt;"",J195,IFERROR(VLOOKUP(C195,Lives!$A$2:$C$28,2,FALSE),"?")))</f>
      </c>
      <c r="O195">
        <f>IF(B195="","",IFERROR(VLOOKUP(C195,Lives!$A$2:$C$28,3,FALSE),"?"))</f>
      </c>
      <c r="P195" s="5">
        <f>IF(B195="","",ROUND(F195*G195,0))</f>
      </c>
      <c r="Q195" s="5">
        <f>IF(B195="","",IF(NOT(ISNUMBER(E195)),"",IF(E195&gt;=FYStart,F195,I195)))</f>
      </c>
      <c r="R195" s="4">
        <f>IF(B195="","",IF(NOT(ISNUMBER(E195)),"",MAX(0,MIN(IF(L195="",FYEnd,L195),FYEnd)-MAX(E195,FYStart)+1)))</f>
      </c>
      <c r="S195" s="7">
        <f>IF(B195="","",IF(O195="Y",1,IF(K195="",1,CHOOSE(K195,1,1.5,2))))</f>
      </c>
      <c r="T195">
        <f>IF(B195="","",IF(OR(N195="?",NOT(ISNUMBER(E195))),"?",IF(EDATE(E195,12*N195)&lt;=FYStart,"Y","N")))</f>
      </c>
      <c r="U195" s="5">
        <f>IF(B195="","",IF(OR(N195="?",N195=0,NOT(ISNUMBER(R195))),"",IF(OR(T195="Y",Q195&lt;=P195),0,ROUND(MIN(Q195-P195,IF(H195="WDV",Q195*(1-(P195/F195)^(1/N195))*R195/FYDays*S195,(F195-P195)/N195*R195/FYDays*S195)),0))))</f>
      </c>
      <c r="V195" s="5">
        <f>IF(B195="","",IF(NOT(ISNUMBER(U195)),"",IF(L195&lt;&gt;"",0,Q195-U195)))</f>
      </c>
      <c r="W195">
        <f>IF(B195="","",IF(E195="","Date capitalised missing",IF(AND(L195&lt;&gt;"",L195&lt;FYStart),"Disposed before FY start — delete this row",IF(AND(E195&lt;FYStart,I195=""),"Opening net block missing",IF(E195&lt;DATE(2014,4,1),"Pre-1 Apr 2014 asset — Schedule II transition: verify with your CA",IF(N195="?","Class not found on Lives sheet",IF(COUNTIF(Rates!$A$2:$A$14,D195)=0,"Block not found on Rates sheet — excluded from the tax computation","")))))))</f>
      </c>
    </row>
    <row r="196">
      <c r="A196" s="4">
        <f>IF(B196="","",ROW()-7)</f>
      </c>
      <c r="N196" s="4">
        <f>IF(B196="","",IF(J196&lt;&gt;"",J196,IFERROR(VLOOKUP(C196,Lives!$A$2:$C$28,2,FALSE),"?")))</f>
      </c>
      <c r="O196">
        <f>IF(B196="","",IFERROR(VLOOKUP(C196,Lives!$A$2:$C$28,3,FALSE),"?"))</f>
      </c>
      <c r="P196" s="5">
        <f>IF(B196="","",ROUND(F196*G196,0))</f>
      </c>
      <c r="Q196" s="5">
        <f>IF(B196="","",IF(NOT(ISNUMBER(E196)),"",IF(E196&gt;=FYStart,F196,I196)))</f>
      </c>
      <c r="R196" s="4">
        <f>IF(B196="","",IF(NOT(ISNUMBER(E196)),"",MAX(0,MIN(IF(L196="",FYEnd,L196),FYEnd)-MAX(E196,FYStart)+1)))</f>
      </c>
      <c r="S196" s="7">
        <f>IF(B196="","",IF(O196="Y",1,IF(K196="",1,CHOOSE(K196,1,1.5,2))))</f>
      </c>
      <c r="T196">
        <f>IF(B196="","",IF(OR(N196="?",NOT(ISNUMBER(E196))),"?",IF(EDATE(E196,12*N196)&lt;=FYStart,"Y","N")))</f>
      </c>
      <c r="U196" s="5">
        <f>IF(B196="","",IF(OR(N196="?",N196=0,NOT(ISNUMBER(R196))),"",IF(OR(T196="Y",Q196&lt;=P196),0,ROUND(MIN(Q196-P196,IF(H196="WDV",Q196*(1-(P196/F196)^(1/N196))*R196/FYDays*S196,(F196-P196)/N196*R196/FYDays*S196)),0))))</f>
      </c>
      <c r="V196" s="5">
        <f>IF(B196="","",IF(NOT(ISNUMBER(U196)),"",IF(L196&lt;&gt;"",0,Q196-U196)))</f>
      </c>
      <c r="W196">
        <f>IF(B196="","",IF(E196="","Date capitalised missing",IF(AND(L196&lt;&gt;"",L196&lt;FYStart),"Disposed before FY start — delete this row",IF(AND(E196&lt;FYStart,I196=""),"Opening net block missing",IF(E196&lt;DATE(2014,4,1),"Pre-1 Apr 2014 asset — Schedule II transition: verify with your CA",IF(N196="?","Class not found on Lives sheet",IF(COUNTIF(Rates!$A$2:$A$14,D196)=0,"Block not found on Rates sheet — excluded from the tax computation","")))))))</f>
      </c>
    </row>
    <row r="197">
      <c r="A197" s="4">
        <f>IF(B197="","",ROW()-7)</f>
      </c>
      <c r="N197" s="4">
        <f>IF(B197="","",IF(J197&lt;&gt;"",J197,IFERROR(VLOOKUP(C197,Lives!$A$2:$C$28,2,FALSE),"?")))</f>
      </c>
      <c r="O197">
        <f>IF(B197="","",IFERROR(VLOOKUP(C197,Lives!$A$2:$C$28,3,FALSE),"?"))</f>
      </c>
      <c r="P197" s="5">
        <f>IF(B197="","",ROUND(F197*G197,0))</f>
      </c>
      <c r="Q197" s="5">
        <f>IF(B197="","",IF(NOT(ISNUMBER(E197)),"",IF(E197&gt;=FYStart,F197,I197)))</f>
      </c>
      <c r="R197" s="4">
        <f>IF(B197="","",IF(NOT(ISNUMBER(E197)),"",MAX(0,MIN(IF(L197="",FYEnd,L197),FYEnd)-MAX(E197,FYStart)+1)))</f>
      </c>
      <c r="S197" s="7">
        <f>IF(B197="","",IF(O197="Y",1,IF(K197="",1,CHOOSE(K197,1,1.5,2))))</f>
      </c>
      <c r="T197">
        <f>IF(B197="","",IF(OR(N197="?",NOT(ISNUMBER(E197))),"?",IF(EDATE(E197,12*N197)&lt;=FYStart,"Y","N")))</f>
      </c>
      <c r="U197" s="5">
        <f>IF(B197="","",IF(OR(N197="?",N197=0,NOT(ISNUMBER(R197))),"",IF(OR(T197="Y",Q197&lt;=P197),0,ROUND(MIN(Q197-P197,IF(H197="WDV",Q197*(1-(P197/F197)^(1/N197))*R197/FYDays*S197,(F197-P197)/N197*R197/FYDays*S197)),0))))</f>
      </c>
      <c r="V197" s="5">
        <f>IF(B197="","",IF(NOT(ISNUMBER(U197)),"",IF(L197&lt;&gt;"",0,Q197-U197)))</f>
      </c>
      <c r="W197">
        <f>IF(B197="","",IF(E197="","Date capitalised missing",IF(AND(L197&lt;&gt;"",L197&lt;FYStart),"Disposed before FY start — delete this row",IF(AND(E197&lt;FYStart,I197=""),"Opening net block missing",IF(E197&lt;DATE(2014,4,1),"Pre-1 Apr 2014 asset — Schedule II transition: verify with your CA",IF(N197="?","Class not found on Lives sheet",IF(COUNTIF(Rates!$A$2:$A$14,D197)=0,"Block not found on Rates sheet — excluded from the tax computation","")))))))</f>
      </c>
    </row>
    <row r="198">
      <c r="A198" s="4">
        <f>IF(B198="","",ROW()-7)</f>
      </c>
      <c r="N198" s="4">
        <f>IF(B198="","",IF(J198&lt;&gt;"",J198,IFERROR(VLOOKUP(C198,Lives!$A$2:$C$28,2,FALSE),"?")))</f>
      </c>
      <c r="O198">
        <f>IF(B198="","",IFERROR(VLOOKUP(C198,Lives!$A$2:$C$28,3,FALSE),"?"))</f>
      </c>
      <c r="P198" s="5">
        <f>IF(B198="","",ROUND(F198*G198,0))</f>
      </c>
      <c r="Q198" s="5">
        <f>IF(B198="","",IF(NOT(ISNUMBER(E198)),"",IF(E198&gt;=FYStart,F198,I198)))</f>
      </c>
      <c r="R198" s="4">
        <f>IF(B198="","",IF(NOT(ISNUMBER(E198)),"",MAX(0,MIN(IF(L198="",FYEnd,L198),FYEnd)-MAX(E198,FYStart)+1)))</f>
      </c>
      <c r="S198" s="7">
        <f>IF(B198="","",IF(O198="Y",1,IF(K198="",1,CHOOSE(K198,1,1.5,2))))</f>
      </c>
      <c r="T198">
        <f>IF(B198="","",IF(OR(N198="?",NOT(ISNUMBER(E198))),"?",IF(EDATE(E198,12*N198)&lt;=FYStart,"Y","N")))</f>
      </c>
      <c r="U198" s="5">
        <f>IF(B198="","",IF(OR(N198="?",N198=0,NOT(ISNUMBER(R198))),"",IF(OR(T198="Y",Q198&lt;=P198),0,ROUND(MIN(Q198-P198,IF(H198="WDV",Q198*(1-(P198/F198)^(1/N198))*R198/FYDays*S198,(F198-P198)/N198*R198/FYDays*S198)),0))))</f>
      </c>
      <c r="V198" s="5">
        <f>IF(B198="","",IF(NOT(ISNUMBER(U198)),"",IF(L198&lt;&gt;"",0,Q198-U198)))</f>
      </c>
      <c r="W198">
        <f>IF(B198="","",IF(E198="","Date capitalised missing",IF(AND(L198&lt;&gt;"",L198&lt;FYStart),"Disposed before FY start — delete this row",IF(AND(E198&lt;FYStart,I198=""),"Opening net block missing",IF(E198&lt;DATE(2014,4,1),"Pre-1 Apr 2014 asset — Schedule II transition: verify with your CA",IF(N198="?","Class not found on Lives sheet",IF(COUNTIF(Rates!$A$2:$A$14,D198)=0,"Block not found on Rates sheet — excluded from the tax computation","")))))))</f>
      </c>
    </row>
    <row r="199">
      <c r="A199" s="4">
        <f>IF(B199="","",ROW()-7)</f>
      </c>
      <c r="N199" s="4">
        <f>IF(B199="","",IF(J199&lt;&gt;"",J199,IFERROR(VLOOKUP(C199,Lives!$A$2:$C$28,2,FALSE),"?")))</f>
      </c>
      <c r="O199">
        <f>IF(B199="","",IFERROR(VLOOKUP(C199,Lives!$A$2:$C$28,3,FALSE),"?"))</f>
      </c>
      <c r="P199" s="5">
        <f>IF(B199="","",ROUND(F199*G199,0))</f>
      </c>
      <c r="Q199" s="5">
        <f>IF(B199="","",IF(NOT(ISNUMBER(E199)),"",IF(E199&gt;=FYStart,F199,I199)))</f>
      </c>
      <c r="R199" s="4">
        <f>IF(B199="","",IF(NOT(ISNUMBER(E199)),"",MAX(0,MIN(IF(L199="",FYEnd,L199),FYEnd)-MAX(E199,FYStart)+1)))</f>
      </c>
      <c r="S199" s="7">
        <f>IF(B199="","",IF(O199="Y",1,IF(K199="",1,CHOOSE(K199,1,1.5,2))))</f>
      </c>
      <c r="T199">
        <f>IF(B199="","",IF(OR(N199="?",NOT(ISNUMBER(E199))),"?",IF(EDATE(E199,12*N199)&lt;=FYStart,"Y","N")))</f>
      </c>
      <c r="U199" s="5">
        <f>IF(B199="","",IF(OR(N199="?",N199=0,NOT(ISNUMBER(R199))),"",IF(OR(T199="Y",Q199&lt;=P199),0,ROUND(MIN(Q199-P199,IF(H199="WDV",Q199*(1-(P199/F199)^(1/N199))*R199/FYDays*S199,(F199-P199)/N199*R199/FYDays*S199)),0))))</f>
      </c>
      <c r="V199" s="5">
        <f>IF(B199="","",IF(NOT(ISNUMBER(U199)),"",IF(L199&lt;&gt;"",0,Q199-U199)))</f>
      </c>
      <c r="W199">
        <f>IF(B199="","",IF(E199="","Date capitalised missing",IF(AND(L199&lt;&gt;"",L199&lt;FYStart),"Disposed before FY start — delete this row",IF(AND(E199&lt;FYStart,I199=""),"Opening net block missing",IF(E199&lt;DATE(2014,4,1),"Pre-1 Apr 2014 asset — Schedule II transition: verify with your CA",IF(N199="?","Class not found on Lives sheet",IF(COUNTIF(Rates!$A$2:$A$14,D199)=0,"Block not found on Rates sheet — excluded from the tax computation","")))))))</f>
      </c>
    </row>
    <row r="200">
      <c r="A200" s="4">
        <f>IF(B200="","",ROW()-7)</f>
      </c>
      <c r="N200" s="4">
        <f>IF(B200="","",IF(J200&lt;&gt;"",J200,IFERROR(VLOOKUP(C200,Lives!$A$2:$C$28,2,FALSE),"?")))</f>
      </c>
      <c r="O200">
        <f>IF(B200="","",IFERROR(VLOOKUP(C200,Lives!$A$2:$C$28,3,FALSE),"?"))</f>
      </c>
      <c r="P200" s="5">
        <f>IF(B200="","",ROUND(F200*G200,0))</f>
      </c>
      <c r="Q200" s="5">
        <f>IF(B200="","",IF(NOT(ISNUMBER(E200)),"",IF(E200&gt;=FYStart,F200,I200)))</f>
      </c>
      <c r="R200" s="4">
        <f>IF(B200="","",IF(NOT(ISNUMBER(E200)),"",MAX(0,MIN(IF(L200="",FYEnd,L200),FYEnd)-MAX(E200,FYStart)+1)))</f>
      </c>
      <c r="S200" s="7">
        <f>IF(B200="","",IF(O200="Y",1,IF(K200="",1,CHOOSE(K200,1,1.5,2))))</f>
      </c>
      <c r="T200">
        <f>IF(B200="","",IF(OR(N200="?",NOT(ISNUMBER(E200))),"?",IF(EDATE(E200,12*N200)&lt;=FYStart,"Y","N")))</f>
      </c>
      <c r="U200" s="5">
        <f>IF(B200="","",IF(OR(N200="?",N200=0,NOT(ISNUMBER(R200))),"",IF(OR(T200="Y",Q200&lt;=P200),0,ROUND(MIN(Q200-P200,IF(H200="WDV",Q200*(1-(P200/F200)^(1/N200))*R200/FYDays*S200,(F200-P200)/N200*R200/FYDays*S200)),0))))</f>
      </c>
      <c r="V200" s="5">
        <f>IF(B200="","",IF(NOT(ISNUMBER(U200)),"",IF(L200&lt;&gt;"",0,Q200-U200)))</f>
      </c>
      <c r="W200">
        <f>IF(B200="","",IF(E200="","Date capitalised missing",IF(AND(L200&lt;&gt;"",L200&lt;FYStart),"Disposed before FY start — delete this row",IF(AND(E200&lt;FYStart,I200=""),"Opening net block missing",IF(E200&lt;DATE(2014,4,1),"Pre-1 Apr 2014 asset — Schedule II transition: verify with your CA",IF(N200="?","Class not found on Lives sheet",IF(COUNTIF(Rates!$A$2:$A$14,D200)=0,"Block not found on Rates sheet — excluded from the tax computation","")))))))</f>
      </c>
    </row>
    <row r="201">
      <c r="A201" s="4">
        <f>IF(B201="","",ROW()-7)</f>
      </c>
      <c r="N201" s="4">
        <f>IF(B201="","",IF(J201&lt;&gt;"",J201,IFERROR(VLOOKUP(C201,Lives!$A$2:$C$28,2,FALSE),"?")))</f>
      </c>
      <c r="O201">
        <f>IF(B201="","",IFERROR(VLOOKUP(C201,Lives!$A$2:$C$28,3,FALSE),"?"))</f>
      </c>
      <c r="P201" s="5">
        <f>IF(B201="","",ROUND(F201*G201,0))</f>
      </c>
      <c r="Q201" s="5">
        <f>IF(B201="","",IF(NOT(ISNUMBER(E201)),"",IF(E201&gt;=FYStart,F201,I201)))</f>
      </c>
      <c r="R201" s="4">
        <f>IF(B201="","",IF(NOT(ISNUMBER(E201)),"",MAX(0,MIN(IF(L201="",FYEnd,L201),FYEnd)-MAX(E201,FYStart)+1)))</f>
      </c>
      <c r="S201" s="7">
        <f>IF(B201="","",IF(O201="Y",1,IF(K201="",1,CHOOSE(K201,1,1.5,2))))</f>
      </c>
      <c r="T201">
        <f>IF(B201="","",IF(OR(N201="?",NOT(ISNUMBER(E201))),"?",IF(EDATE(E201,12*N201)&lt;=FYStart,"Y","N")))</f>
      </c>
      <c r="U201" s="5">
        <f>IF(B201="","",IF(OR(N201="?",N201=0,NOT(ISNUMBER(R201))),"",IF(OR(T201="Y",Q201&lt;=P201),0,ROUND(MIN(Q201-P201,IF(H201="WDV",Q201*(1-(P201/F201)^(1/N201))*R201/FYDays*S201,(F201-P201)/N201*R201/FYDays*S201)),0))))</f>
      </c>
      <c r="V201" s="5">
        <f>IF(B201="","",IF(NOT(ISNUMBER(U201)),"",IF(L201&lt;&gt;"",0,Q201-U201)))</f>
      </c>
      <c r="W201">
        <f>IF(B201="","",IF(E201="","Date capitalised missing",IF(AND(L201&lt;&gt;"",L201&lt;FYStart),"Disposed before FY start — delete this row",IF(AND(E201&lt;FYStart,I201=""),"Opening net block missing",IF(E201&lt;DATE(2014,4,1),"Pre-1 Apr 2014 asset — Schedule II transition: verify with your CA",IF(N201="?","Class not found on Lives sheet",IF(COUNTIF(Rates!$A$2:$A$14,D201)=0,"Block not found on Rates sheet — excluded from the tax computation","")))))))</f>
      </c>
    </row>
    <row r="202">
      <c r="A202" s="4">
        <f>IF(B202="","",ROW()-7)</f>
      </c>
      <c r="N202" s="4">
        <f>IF(B202="","",IF(J202&lt;&gt;"",J202,IFERROR(VLOOKUP(C202,Lives!$A$2:$C$28,2,FALSE),"?")))</f>
      </c>
      <c r="O202">
        <f>IF(B202="","",IFERROR(VLOOKUP(C202,Lives!$A$2:$C$28,3,FALSE),"?"))</f>
      </c>
      <c r="P202" s="5">
        <f>IF(B202="","",ROUND(F202*G202,0))</f>
      </c>
      <c r="Q202" s="5">
        <f>IF(B202="","",IF(NOT(ISNUMBER(E202)),"",IF(E202&gt;=FYStart,F202,I202)))</f>
      </c>
      <c r="R202" s="4">
        <f>IF(B202="","",IF(NOT(ISNUMBER(E202)),"",MAX(0,MIN(IF(L202="",FYEnd,L202),FYEnd)-MAX(E202,FYStart)+1)))</f>
      </c>
      <c r="S202" s="7">
        <f>IF(B202="","",IF(O202="Y",1,IF(K202="",1,CHOOSE(K202,1,1.5,2))))</f>
      </c>
      <c r="T202">
        <f>IF(B202="","",IF(OR(N202="?",NOT(ISNUMBER(E202))),"?",IF(EDATE(E202,12*N202)&lt;=FYStart,"Y","N")))</f>
      </c>
      <c r="U202" s="5">
        <f>IF(B202="","",IF(OR(N202="?",N202=0,NOT(ISNUMBER(R202))),"",IF(OR(T202="Y",Q202&lt;=P202),0,ROUND(MIN(Q202-P202,IF(H202="WDV",Q202*(1-(P202/F202)^(1/N202))*R202/FYDays*S202,(F202-P202)/N202*R202/FYDays*S202)),0))))</f>
      </c>
      <c r="V202" s="5">
        <f>IF(B202="","",IF(NOT(ISNUMBER(U202)),"",IF(L202&lt;&gt;"",0,Q202-U202)))</f>
      </c>
      <c r="W202">
        <f>IF(B202="","",IF(E202="","Date capitalised missing",IF(AND(L202&lt;&gt;"",L202&lt;FYStart),"Disposed before FY start — delete this row",IF(AND(E202&lt;FYStart,I202=""),"Opening net block missing",IF(E202&lt;DATE(2014,4,1),"Pre-1 Apr 2014 asset — Schedule II transition: verify with your CA",IF(N202="?","Class not found on Lives sheet",IF(COUNTIF(Rates!$A$2:$A$14,D202)=0,"Block not found on Rates sheet — excluded from the tax computation","")))))))</f>
      </c>
    </row>
    <row r="203">
      <c r="A203" s="4">
        <f>IF(B203="","",ROW()-7)</f>
      </c>
      <c r="N203" s="4">
        <f>IF(B203="","",IF(J203&lt;&gt;"",J203,IFERROR(VLOOKUP(C203,Lives!$A$2:$C$28,2,FALSE),"?")))</f>
      </c>
      <c r="O203">
        <f>IF(B203="","",IFERROR(VLOOKUP(C203,Lives!$A$2:$C$28,3,FALSE),"?"))</f>
      </c>
      <c r="P203" s="5">
        <f>IF(B203="","",ROUND(F203*G203,0))</f>
      </c>
      <c r="Q203" s="5">
        <f>IF(B203="","",IF(NOT(ISNUMBER(E203)),"",IF(E203&gt;=FYStart,F203,I203)))</f>
      </c>
      <c r="R203" s="4">
        <f>IF(B203="","",IF(NOT(ISNUMBER(E203)),"",MAX(0,MIN(IF(L203="",FYEnd,L203),FYEnd)-MAX(E203,FYStart)+1)))</f>
      </c>
      <c r="S203" s="7">
        <f>IF(B203="","",IF(O203="Y",1,IF(K203="",1,CHOOSE(K203,1,1.5,2))))</f>
      </c>
      <c r="T203">
        <f>IF(B203="","",IF(OR(N203="?",NOT(ISNUMBER(E203))),"?",IF(EDATE(E203,12*N203)&lt;=FYStart,"Y","N")))</f>
      </c>
      <c r="U203" s="5">
        <f>IF(B203="","",IF(OR(N203="?",N203=0,NOT(ISNUMBER(R203))),"",IF(OR(T203="Y",Q203&lt;=P203),0,ROUND(MIN(Q203-P203,IF(H203="WDV",Q203*(1-(P203/F203)^(1/N203))*R203/FYDays*S203,(F203-P203)/N203*R203/FYDays*S203)),0))))</f>
      </c>
      <c r="V203" s="5">
        <f>IF(B203="","",IF(NOT(ISNUMBER(U203)),"",IF(L203&lt;&gt;"",0,Q203-U203)))</f>
      </c>
      <c r="W203">
        <f>IF(B203="","",IF(E203="","Date capitalised missing",IF(AND(L203&lt;&gt;"",L203&lt;FYStart),"Disposed before FY start — delete this row",IF(AND(E203&lt;FYStart,I203=""),"Opening net block missing",IF(E203&lt;DATE(2014,4,1),"Pre-1 Apr 2014 asset — Schedule II transition: verify with your CA",IF(N203="?","Class not found on Lives sheet",IF(COUNTIF(Rates!$A$2:$A$14,D203)=0,"Block not found on Rates sheet — excluded from the tax computation","")))))))</f>
      </c>
    </row>
    <row r="204">
      <c r="A204" s="4">
        <f>IF(B204="","",ROW()-7)</f>
      </c>
      <c r="N204" s="4">
        <f>IF(B204="","",IF(J204&lt;&gt;"",J204,IFERROR(VLOOKUP(C204,Lives!$A$2:$C$28,2,FALSE),"?")))</f>
      </c>
      <c r="O204">
        <f>IF(B204="","",IFERROR(VLOOKUP(C204,Lives!$A$2:$C$28,3,FALSE),"?"))</f>
      </c>
      <c r="P204" s="5">
        <f>IF(B204="","",ROUND(F204*G204,0))</f>
      </c>
      <c r="Q204" s="5">
        <f>IF(B204="","",IF(NOT(ISNUMBER(E204)),"",IF(E204&gt;=FYStart,F204,I204)))</f>
      </c>
      <c r="R204" s="4">
        <f>IF(B204="","",IF(NOT(ISNUMBER(E204)),"",MAX(0,MIN(IF(L204="",FYEnd,L204),FYEnd)-MAX(E204,FYStart)+1)))</f>
      </c>
      <c r="S204" s="7">
        <f>IF(B204="","",IF(O204="Y",1,IF(K204="",1,CHOOSE(K204,1,1.5,2))))</f>
      </c>
      <c r="T204">
        <f>IF(B204="","",IF(OR(N204="?",NOT(ISNUMBER(E204))),"?",IF(EDATE(E204,12*N204)&lt;=FYStart,"Y","N")))</f>
      </c>
      <c r="U204" s="5">
        <f>IF(B204="","",IF(OR(N204="?",N204=0,NOT(ISNUMBER(R204))),"",IF(OR(T204="Y",Q204&lt;=P204),0,ROUND(MIN(Q204-P204,IF(H204="WDV",Q204*(1-(P204/F204)^(1/N204))*R204/FYDays*S204,(F204-P204)/N204*R204/FYDays*S204)),0))))</f>
      </c>
      <c r="V204" s="5">
        <f>IF(B204="","",IF(NOT(ISNUMBER(U204)),"",IF(L204&lt;&gt;"",0,Q204-U204)))</f>
      </c>
      <c r="W204">
        <f>IF(B204="","",IF(E204="","Date capitalised missing",IF(AND(L204&lt;&gt;"",L204&lt;FYStart),"Disposed before FY start — delete this row",IF(AND(E204&lt;FYStart,I204=""),"Opening net block missing",IF(E204&lt;DATE(2014,4,1),"Pre-1 Apr 2014 asset — Schedule II transition: verify with your CA",IF(N204="?","Class not found on Lives sheet",IF(COUNTIF(Rates!$A$2:$A$14,D204)=0,"Block not found on Rates sheet — excluded from the tax computation","")))))))</f>
      </c>
    </row>
    <row r="205">
      <c r="A205" s="4">
        <f>IF(B205="","",ROW()-7)</f>
      </c>
      <c r="N205" s="4">
        <f>IF(B205="","",IF(J205&lt;&gt;"",J205,IFERROR(VLOOKUP(C205,Lives!$A$2:$C$28,2,FALSE),"?")))</f>
      </c>
      <c r="O205">
        <f>IF(B205="","",IFERROR(VLOOKUP(C205,Lives!$A$2:$C$28,3,FALSE),"?"))</f>
      </c>
      <c r="P205" s="5">
        <f>IF(B205="","",ROUND(F205*G205,0))</f>
      </c>
      <c r="Q205" s="5">
        <f>IF(B205="","",IF(NOT(ISNUMBER(E205)),"",IF(E205&gt;=FYStart,F205,I205)))</f>
      </c>
      <c r="R205" s="4">
        <f>IF(B205="","",IF(NOT(ISNUMBER(E205)),"",MAX(0,MIN(IF(L205="",FYEnd,L205),FYEnd)-MAX(E205,FYStart)+1)))</f>
      </c>
      <c r="S205" s="7">
        <f>IF(B205="","",IF(O205="Y",1,IF(K205="",1,CHOOSE(K205,1,1.5,2))))</f>
      </c>
      <c r="T205">
        <f>IF(B205="","",IF(OR(N205="?",NOT(ISNUMBER(E205))),"?",IF(EDATE(E205,12*N205)&lt;=FYStart,"Y","N")))</f>
      </c>
      <c r="U205" s="5">
        <f>IF(B205="","",IF(OR(N205="?",N205=0,NOT(ISNUMBER(R205))),"",IF(OR(T205="Y",Q205&lt;=P205),0,ROUND(MIN(Q205-P205,IF(H205="WDV",Q205*(1-(P205/F205)^(1/N205))*R205/FYDays*S205,(F205-P205)/N205*R205/FYDays*S205)),0))))</f>
      </c>
      <c r="V205" s="5">
        <f>IF(B205="","",IF(NOT(ISNUMBER(U205)),"",IF(L205&lt;&gt;"",0,Q205-U205)))</f>
      </c>
      <c r="W205">
        <f>IF(B205="","",IF(E205="","Date capitalised missing",IF(AND(L205&lt;&gt;"",L205&lt;FYStart),"Disposed before FY start — delete this row",IF(AND(E205&lt;FYStart,I205=""),"Opening net block missing",IF(E205&lt;DATE(2014,4,1),"Pre-1 Apr 2014 asset — Schedule II transition: verify with your CA",IF(N205="?","Class not found on Lives sheet",IF(COUNTIF(Rates!$A$2:$A$14,D205)=0,"Block not found on Rates sheet — excluded from the tax computation","")))))))</f>
      </c>
    </row>
    <row r="206">
      <c r="A206" s="4">
        <f>IF(B206="","",ROW()-7)</f>
      </c>
      <c r="N206" s="4">
        <f>IF(B206="","",IF(J206&lt;&gt;"",J206,IFERROR(VLOOKUP(C206,Lives!$A$2:$C$28,2,FALSE),"?")))</f>
      </c>
      <c r="O206">
        <f>IF(B206="","",IFERROR(VLOOKUP(C206,Lives!$A$2:$C$28,3,FALSE),"?"))</f>
      </c>
      <c r="P206" s="5">
        <f>IF(B206="","",ROUND(F206*G206,0))</f>
      </c>
      <c r="Q206" s="5">
        <f>IF(B206="","",IF(NOT(ISNUMBER(E206)),"",IF(E206&gt;=FYStart,F206,I206)))</f>
      </c>
      <c r="R206" s="4">
        <f>IF(B206="","",IF(NOT(ISNUMBER(E206)),"",MAX(0,MIN(IF(L206="",FYEnd,L206),FYEnd)-MAX(E206,FYStart)+1)))</f>
      </c>
      <c r="S206" s="7">
        <f>IF(B206="","",IF(O206="Y",1,IF(K206="",1,CHOOSE(K206,1,1.5,2))))</f>
      </c>
      <c r="T206">
        <f>IF(B206="","",IF(OR(N206="?",NOT(ISNUMBER(E206))),"?",IF(EDATE(E206,12*N206)&lt;=FYStart,"Y","N")))</f>
      </c>
      <c r="U206" s="5">
        <f>IF(B206="","",IF(OR(N206="?",N206=0,NOT(ISNUMBER(R206))),"",IF(OR(T206="Y",Q206&lt;=P206),0,ROUND(MIN(Q206-P206,IF(H206="WDV",Q206*(1-(P206/F206)^(1/N206))*R206/FYDays*S206,(F206-P206)/N206*R206/FYDays*S206)),0))))</f>
      </c>
      <c r="V206" s="5">
        <f>IF(B206="","",IF(NOT(ISNUMBER(U206)),"",IF(L206&lt;&gt;"",0,Q206-U206)))</f>
      </c>
      <c r="W206">
        <f>IF(B206="","",IF(E206="","Date capitalised missing",IF(AND(L206&lt;&gt;"",L206&lt;FYStart),"Disposed before FY start — delete this row",IF(AND(E206&lt;FYStart,I206=""),"Opening net block missing",IF(E206&lt;DATE(2014,4,1),"Pre-1 Apr 2014 asset — Schedule II transition: verify with your CA",IF(N206="?","Class not found on Lives sheet",IF(COUNTIF(Rates!$A$2:$A$14,D206)=0,"Block not found on Rates sheet — excluded from the tax computation","")))))))</f>
      </c>
    </row>
    <row r="207">
      <c r="A207" s="4">
        <f>IF(B207="","",ROW()-7)</f>
      </c>
      <c r="N207" s="4">
        <f>IF(B207="","",IF(J207&lt;&gt;"",J207,IFERROR(VLOOKUP(C207,Lives!$A$2:$C$28,2,FALSE),"?")))</f>
      </c>
      <c r="O207">
        <f>IF(B207="","",IFERROR(VLOOKUP(C207,Lives!$A$2:$C$28,3,FALSE),"?"))</f>
      </c>
      <c r="P207" s="5">
        <f>IF(B207="","",ROUND(F207*G207,0))</f>
      </c>
      <c r="Q207" s="5">
        <f>IF(B207="","",IF(NOT(ISNUMBER(E207)),"",IF(E207&gt;=FYStart,F207,I207)))</f>
      </c>
      <c r="R207" s="4">
        <f>IF(B207="","",IF(NOT(ISNUMBER(E207)),"",MAX(0,MIN(IF(L207="",FYEnd,L207),FYEnd)-MAX(E207,FYStart)+1)))</f>
      </c>
      <c r="S207" s="7">
        <f>IF(B207="","",IF(O207="Y",1,IF(K207="",1,CHOOSE(K207,1,1.5,2))))</f>
      </c>
      <c r="T207">
        <f>IF(B207="","",IF(OR(N207="?",NOT(ISNUMBER(E207))),"?",IF(EDATE(E207,12*N207)&lt;=FYStart,"Y","N")))</f>
      </c>
      <c r="U207" s="5">
        <f>IF(B207="","",IF(OR(N207="?",N207=0,NOT(ISNUMBER(R207))),"",IF(OR(T207="Y",Q207&lt;=P207),0,ROUND(MIN(Q207-P207,IF(H207="WDV",Q207*(1-(P207/F207)^(1/N207))*R207/FYDays*S207,(F207-P207)/N207*R207/FYDays*S207)),0))))</f>
      </c>
      <c r="V207" s="5">
        <f>IF(B207="","",IF(NOT(ISNUMBER(U207)),"",IF(L207&lt;&gt;"",0,Q207-U207)))</f>
      </c>
      <c r="W207">
        <f>IF(B207="","",IF(E207="","Date capitalised missing",IF(AND(L207&lt;&gt;"",L207&lt;FYStart),"Disposed before FY start — delete this row",IF(AND(E207&lt;FYStart,I207=""),"Opening net block missing",IF(E207&lt;DATE(2014,4,1),"Pre-1 Apr 2014 asset — Schedule II transition: verify with your CA",IF(N207="?","Class not found on Lives sheet",IF(COUNTIF(Rates!$A$2:$A$14,D207)=0,"Block not found on Rates sheet — excluded from the tax computation","")))))))</f>
      </c>
    </row>
    <row r="209">
      <c r="A209" t="str">
        <v>TOTAL</v>
      </c>
      <c r="F209" s="5">
        <f>SUM(F8:F207)</f>
      </c>
      <c r="M209" s="5">
        <f>SUM(M8:M207)</f>
      </c>
      <c r="Q209" s="5">
        <f>SUM(Q8:Q207)</f>
      </c>
      <c r="U209" s="5">
        <f>SUM(U8:U207)</f>
      </c>
      <c r="V209" s="5">
        <f>SUM(V8:V207)</f>
      </c>
    </row>
  </sheetData>
  <ignoredErrors>
    <ignoredError numberStoredAsText="1" sqref="A1:W20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43"/>
  <sheetViews>
    <sheetView workbookViewId="0"/>
  </sheetViews>
  <cols>
    <col min="1" max="1" width="56.83203125" customWidth="1"/>
    <col min="2" max="2" width="16.83203125" customWidth="1"/>
    <col min="3" max="3" width="14.83203125" customWidth="1"/>
    <col min="4" max="4" width="14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18.83203125" customWidth="1"/>
  </cols>
  <sheetData>
    <row r="1">
      <c r="A1" t="str">
        <v>Depreciation schedule — Schedule II, Companies Act 2013</v>
      </c>
    </row>
    <row r="2">
      <c r="A2">
        <f>"Entity: "&amp;Register!B1</f>
      </c>
      <c r="E2">
        <f>"Address: "&amp;Register!B6</f>
      </c>
    </row>
    <row r="3">
      <c r="A3">
        <f>"For the year "&amp;TEXT(FYStart,"dd-mmm-yyyy")&amp;" to "&amp;TEXT(FYEnd,"dd-mmm-yyyy")&amp;"  ·  all figures in ₹"</f>
      </c>
    </row>
    <row r="4">
      <c r="A4" t="str">
        <v>Class</v>
      </c>
      <c r="B4" t="str">
        <v>Gross block opening (₹)</v>
      </c>
      <c r="C4" t="str">
        <v>Additions (₹)</v>
      </c>
      <c r="D4" t="str">
        <v>Disposals at cost (₹)</v>
      </c>
      <c r="E4" t="str">
        <v>Gross block closing (₹)</v>
      </c>
      <c r="F4" t="str">
        <v>Net block opening (₹)</v>
      </c>
      <c r="G4" t="str">
        <v>Depreciation for the year (₹)</v>
      </c>
      <c r="H4" t="str">
        <v>Net block closing (₹)</v>
      </c>
      <c r="I4" t="str">
        <v>Accumulated depreciation closing (₹)</v>
      </c>
    </row>
    <row r="5">
      <c r="A5">
        <f>Lives!A2</f>
      </c>
      <c r="B5" s="8">
        <f>SUMIFS(Register!$F$8:$F$207,Register!$C$8:$C$207,$A5,Register!$E$8:$E$207,"&lt;"&amp;FYStart)</f>
      </c>
      <c r="C5" s="8">
        <f>SUMIFS(Register!$F$8:$F$207,Register!$C$8:$C$207,$A5,Register!$E$8:$E$207,"&gt;="&amp;FYStart)</f>
      </c>
      <c r="D5" s="8">
        <f>SUMIFS(Register!$F$8:$F$207,Register!$C$8:$C$207,$A5,Register!$L$8:$L$207,"&gt;="&amp;FYStart)</f>
      </c>
      <c r="E5" s="8">
        <f>B5+C5-D5</f>
      </c>
      <c r="F5" s="8">
        <f>SUMIFS(Register!$Q$8:$Q$207,Register!$C$8:$C$207,$A5,Register!$E$8:$E$207,"&lt;"&amp;FYStart)</f>
      </c>
      <c r="G5" s="8">
        <f>SUMIFS(Register!$U$8:$U$207,Register!$C$8:$C$207,$A5)</f>
      </c>
      <c r="H5" s="8">
        <f>SUMIFS(Register!$V$8:$V$207,Register!$C$8:$C$207,$A5)</f>
      </c>
      <c r="I5" s="8">
        <f>E5-H5</f>
      </c>
    </row>
    <row r="6">
      <c r="A6">
        <f>Lives!A3</f>
      </c>
      <c r="B6" s="8">
        <f>SUMIFS(Register!$F$8:$F$207,Register!$C$8:$C$207,$A6,Register!$E$8:$E$207,"&lt;"&amp;FYStart)</f>
      </c>
      <c r="C6" s="8">
        <f>SUMIFS(Register!$F$8:$F$207,Register!$C$8:$C$207,$A6,Register!$E$8:$E$207,"&gt;="&amp;FYStart)</f>
      </c>
      <c r="D6" s="8">
        <f>SUMIFS(Register!$F$8:$F$207,Register!$C$8:$C$207,$A6,Register!$L$8:$L$207,"&gt;="&amp;FYStart)</f>
      </c>
      <c r="E6" s="8">
        <f>B6+C6-D6</f>
      </c>
      <c r="F6" s="8">
        <f>SUMIFS(Register!$Q$8:$Q$207,Register!$C$8:$C$207,$A6,Register!$E$8:$E$207,"&lt;"&amp;FYStart)</f>
      </c>
      <c r="G6" s="8">
        <f>SUMIFS(Register!$U$8:$U$207,Register!$C$8:$C$207,$A6)</f>
      </c>
      <c r="H6" s="8">
        <f>SUMIFS(Register!$V$8:$V$207,Register!$C$8:$C$207,$A6)</f>
      </c>
      <c r="I6" s="8">
        <f>E6-H6</f>
      </c>
    </row>
    <row r="7">
      <c r="A7">
        <f>Lives!A4</f>
      </c>
      <c r="B7" s="8">
        <f>SUMIFS(Register!$F$8:$F$207,Register!$C$8:$C$207,$A7,Register!$E$8:$E$207,"&lt;"&amp;FYStart)</f>
      </c>
      <c r="C7" s="8">
        <f>SUMIFS(Register!$F$8:$F$207,Register!$C$8:$C$207,$A7,Register!$E$8:$E$207,"&gt;="&amp;FYStart)</f>
      </c>
      <c r="D7" s="8">
        <f>SUMIFS(Register!$F$8:$F$207,Register!$C$8:$C$207,$A7,Register!$L$8:$L$207,"&gt;="&amp;FYStart)</f>
      </c>
      <c r="E7" s="8">
        <f>B7+C7-D7</f>
      </c>
      <c r="F7" s="8">
        <f>SUMIFS(Register!$Q$8:$Q$207,Register!$C$8:$C$207,$A7,Register!$E$8:$E$207,"&lt;"&amp;FYStart)</f>
      </c>
      <c r="G7" s="8">
        <f>SUMIFS(Register!$U$8:$U$207,Register!$C$8:$C$207,$A7)</f>
      </c>
      <c r="H7" s="8">
        <f>SUMIFS(Register!$V$8:$V$207,Register!$C$8:$C$207,$A7)</f>
      </c>
      <c r="I7" s="8">
        <f>E7-H7</f>
      </c>
    </row>
    <row r="8">
      <c r="A8">
        <f>Lives!A5</f>
      </c>
      <c r="B8" s="8">
        <f>SUMIFS(Register!$F$8:$F$207,Register!$C$8:$C$207,$A8,Register!$E$8:$E$207,"&lt;"&amp;FYStart)</f>
      </c>
      <c r="C8" s="8">
        <f>SUMIFS(Register!$F$8:$F$207,Register!$C$8:$C$207,$A8,Register!$E$8:$E$207,"&gt;="&amp;FYStart)</f>
      </c>
      <c r="D8" s="8">
        <f>SUMIFS(Register!$F$8:$F$207,Register!$C$8:$C$207,$A8,Register!$L$8:$L$207,"&gt;="&amp;FYStart)</f>
      </c>
      <c r="E8" s="8">
        <f>B8+C8-D8</f>
      </c>
      <c r="F8" s="8">
        <f>SUMIFS(Register!$Q$8:$Q$207,Register!$C$8:$C$207,$A8,Register!$E$8:$E$207,"&lt;"&amp;FYStart)</f>
      </c>
      <c r="G8" s="8">
        <f>SUMIFS(Register!$U$8:$U$207,Register!$C$8:$C$207,$A8)</f>
      </c>
      <c r="H8" s="8">
        <f>SUMIFS(Register!$V$8:$V$207,Register!$C$8:$C$207,$A8)</f>
      </c>
      <c r="I8" s="8">
        <f>E8-H8</f>
      </c>
    </row>
    <row r="9">
      <c r="A9">
        <f>Lives!A6</f>
      </c>
      <c r="B9" s="8">
        <f>SUMIFS(Register!$F$8:$F$207,Register!$C$8:$C$207,$A9,Register!$E$8:$E$207,"&lt;"&amp;FYStart)</f>
      </c>
      <c r="C9" s="8">
        <f>SUMIFS(Register!$F$8:$F$207,Register!$C$8:$C$207,$A9,Register!$E$8:$E$207,"&gt;="&amp;FYStart)</f>
      </c>
      <c r="D9" s="8">
        <f>SUMIFS(Register!$F$8:$F$207,Register!$C$8:$C$207,$A9,Register!$L$8:$L$207,"&gt;="&amp;FYStart)</f>
      </c>
      <c r="E9" s="8">
        <f>B9+C9-D9</f>
      </c>
      <c r="F9" s="8">
        <f>SUMIFS(Register!$Q$8:$Q$207,Register!$C$8:$C$207,$A9,Register!$E$8:$E$207,"&lt;"&amp;FYStart)</f>
      </c>
      <c r="G9" s="8">
        <f>SUMIFS(Register!$U$8:$U$207,Register!$C$8:$C$207,$A9)</f>
      </c>
      <c r="H9" s="8">
        <f>SUMIFS(Register!$V$8:$V$207,Register!$C$8:$C$207,$A9)</f>
      </c>
      <c r="I9" s="8">
        <f>E9-H9</f>
      </c>
    </row>
    <row r="10">
      <c r="A10">
        <f>Lives!A7</f>
      </c>
      <c r="B10" s="8">
        <f>SUMIFS(Register!$F$8:$F$207,Register!$C$8:$C$207,$A10,Register!$E$8:$E$207,"&lt;"&amp;FYStart)</f>
      </c>
      <c r="C10" s="8">
        <f>SUMIFS(Register!$F$8:$F$207,Register!$C$8:$C$207,$A10,Register!$E$8:$E$207,"&gt;="&amp;FYStart)</f>
      </c>
      <c r="D10" s="8">
        <f>SUMIFS(Register!$F$8:$F$207,Register!$C$8:$C$207,$A10,Register!$L$8:$L$207,"&gt;="&amp;FYStart)</f>
      </c>
      <c r="E10" s="8">
        <f>B10+C10-D10</f>
      </c>
      <c r="F10" s="8">
        <f>SUMIFS(Register!$Q$8:$Q$207,Register!$C$8:$C$207,$A10,Register!$E$8:$E$207,"&lt;"&amp;FYStart)</f>
      </c>
      <c r="G10" s="8">
        <f>SUMIFS(Register!$U$8:$U$207,Register!$C$8:$C$207,$A10)</f>
      </c>
      <c r="H10" s="8">
        <f>SUMIFS(Register!$V$8:$V$207,Register!$C$8:$C$207,$A10)</f>
      </c>
      <c r="I10" s="8">
        <f>E10-H10</f>
      </c>
    </row>
    <row r="11">
      <c r="A11">
        <f>Lives!A8</f>
      </c>
      <c r="B11" s="8">
        <f>SUMIFS(Register!$F$8:$F$207,Register!$C$8:$C$207,$A11,Register!$E$8:$E$207,"&lt;"&amp;FYStart)</f>
      </c>
      <c r="C11" s="8">
        <f>SUMIFS(Register!$F$8:$F$207,Register!$C$8:$C$207,$A11,Register!$E$8:$E$207,"&gt;="&amp;FYStart)</f>
      </c>
      <c r="D11" s="8">
        <f>SUMIFS(Register!$F$8:$F$207,Register!$C$8:$C$207,$A11,Register!$L$8:$L$207,"&gt;="&amp;FYStart)</f>
      </c>
      <c r="E11" s="8">
        <f>B11+C11-D11</f>
      </c>
      <c r="F11" s="8">
        <f>SUMIFS(Register!$Q$8:$Q$207,Register!$C$8:$C$207,$A11,Register!$E$8:$E$207,"&lt;"&amp;FYStart)</f>
      </c>
      <c r="G11" s="8">
        <f>SUMIFS(Register!$U$8:$U$207,Register!$C$8:$C$207,$A11)</f>
      </c>
      <c r="H11" s="8">
        <f>SUMIFS(Register!$V$8:$V$207,Register!$C$8:$C$207,$A11)</f>
      </c>
      <c r="I11" s="8">
        <f>E11-H11</f>
      </c>
    </row>
    <row r="12">
      <c r="A12">
        <f>Lives!A9</f>
      </c>
      <c r="B12" s="8">
        <f>SUMIFS(Register!$F$8:$F$207,Register!$C$8:$C$207,$A12,Register!$E$8:$E$207,"&lt;"&amp;FYStart)</f>
      </c>
      <c r="C12" s="8">
        <f>SUMIFS(Register!$F$8:$F$207,Register!$C$8:$C$207,$A12,Register!$E$8:$E$207,"&gt;="&amp;FYStart)</f>
      </c>
      <c r="D12" s="8">
        <f>SUMIFS(Register!$F$8:$F$207,Register!$C$8:$C$207,$A12,Register!$L$8:$L$207,"&gt;="&amp;FYStart)</f>
      </c>
      <c r="E12" s="8">
        <f>B12+C12-D12</f>
      </c>
      <c r="F12" s="8">
        <f>SUMIFS(Register!$Q$8:$Q$207,Register!$C$8:$C$207,$A12,Register!$E$8:$E$207,"&lt;"&amp;FYStart)</f>
      </c>
      <c r="G12" s="8">
        <f>SUMIFS(Register!$U$8:$U$207,Register!$C$8:$C$207,$A12)</f>
      </c>
      <c r="H12" s="8">
        <f>SUMIFS(Register!$V$8:$V$207,Register!$C$8:$C$207,$A12)</f>
      </c>
      <c r="I12" s="8">
        <f>E12-H12</f>
      </c>
    </row>
    <row r="13">
      <c r="A13">
        <f>Lives!A10</f>
      </c>
      <c r="B13" s="8">
        <f>SUMIFS(Register!$F$8:$F$207,Register!$C$8:$C$207,$A13,Register!$E$8:$E$207,"&lt;"&amp;FYStart)</f>
      </c>
      <c r="C13" s="8">
        <f>SUMIFS(Register!$F$8:$F$207,Register!$C$8:$C$207,$A13,Register!$E$8:$E$207,"&gt;="&amp;FYStart)</f>
      </c>
      <c r="D13" s="8">
        <f>SUMIFS(Register!$F$8:$F$207,Register!$C$8:$C$207,$A13,Register!$L$8:$L$207,"&gt;="&amp;FYStart)</f>
      </c>
      <c r="E13" s="8">
        <f>B13+C13-D13</f>
      </c>
      <c r="F13" s="8">
        <f>SUMIFS(Register!$Q$8:$Q$207,Register!$C$8:$C$207,$A13,Register!$E$8:$E$207,"&lt;"&amp;FYStart)</f>
      </c>
      <c r="G13" s="8">
        <f>SUMIFS(Register!$U$8:$U$207,Register!$C$8:$C$207,$A13)</f>
      </c>
      <c r="H13" s="8">
        <f>SUMIFS(Register!$V$8:$V$207,Register!$C$8:$C$207,$A13)</f>
      </c>
      <c r="I13" s="8">
        <f>E13-H13</f>
      </c>
    </row>
    <row r="14">
      <c r="A14">
        <f>Lives!A11</f>
      </c>
      <c r="B14" s="8">
        <f>SUMIFS(Register!$F$8:$F$207,Register!$C$8:$C$207,$A14,Register!$E$8:$E$207,"&lt;"&amp;FYStart)</f>
      </c>
      <c r="C14" s="8">
        <f>SUMIFS(Register!$F$8:$F$207,Register!$C$8:$C$207,$A14,Register!$E$8:$E$207,"&gt;="&amp;FYStart)</f>
      </c>
      <c r="D14" s="8">
        <f>SUMIFS(Register!$F$8:$F$207,Register!$C$8:$C$207,$A14,Register!$L$8:$L$207,"&gt;="&amp;FYStart)</f>
      </c>
      <c r="E14" s="8">
        <f>B14+C14-D14</f>
      </c>
      <c r="F14" s="8">
        <f>SUMIFS(Register!$Q$8:$Q$207,Register!$C$8:$C$207,$A14,Register!$E$8:$E$207,"&lt;"&amp;FYStart)</f>
      </c>
      <c r="G14" s="8">
        <f>SUMIFS(Register!$U$8:$U$207,Register!$C$8:$C$207,$A14)</f>
      </c>
      <c r="H14" s="8">
        <f>SUMIFS(Register!$V$8:$V$207,Register!$C$8:$C$207,$A14)</f>
      </c>
      <c r="I14" s="8">
        <f>E14-H14</f>
      </c>
    </row>
    <row r="15">
      <c r="A15">
        <f>Lives!A12</f>
      </c>
      <c r="B15" s="8">
        <f>SUMIFS(Register!$F$8:$F$207,Register!$C$8:$C$207,$A15,Register!$E$8:$E$207,"&lt;"&amp;FYStart)</f>
      </c>
      <c r="C15" s="8">
        <f>SUMIFS(Register!$F$8:$F$207,Register!$C$8:$C$207,$A15,Register!$E$8:$E$207,"&gt;="&amp;FYStart)</f>
      </c>
      <c r="D15" s="8">
        <f>SUMIFS(Register!$F$8:$F$207,Register!$C$8:$C$207,$A15,Register!$L$8:$L$207,"&gt;="&amp;FYStart)</f>
      </c>
      <c r="E15" s="8">
        <f>B15+C15-D15</f>
      </c>
      <c r="F15" s="8">
        <f>SUMIFS(Register!$Q$8:$Q$207,Register!$C$8:$C$207,$A15,Register!$E$8:$E$207,"&lt;"&amp;FYStart)</f>
      </c>
      <c r="G15" s="8">
        <f>SUMIFS(Register!$U$8:$U$207,Register!$C$8:$C$207,$A15)</f>
      </c>
      <c r="H15" s="8">
        <f>SUMIFS(Register!$V$8:$V$207,Register!$C$8:$C$207,$A15)</f>
      </c>
      <c r="I15" s="8">
        <f>E15-H15</f>
      </c>
    </row>
    <row r="16">
      <c r="A16">
        <f>Lives!A13</f>
      </c>
      <c r="B16" s="8">
        <f>SUMIFS(Register!$F$8:$F$207,Register!$C$8:$C$207,$A16,Register!$E$8:$E$207,"&lt;"&amp;FYStart)</f>
      </c>
      <c r="C16" s="8">
        <f>SUMIFS(Register!$F$8:$F$207,Register!$C$8:$C$207,$A16,Register!$E$8:$E$207,"&gt;="&amp;FYStart)</f>
      </c>
      <c r="D16" s="8">
        <f>SUMIFS(Register!$F$8:$F$207,Register!$C$8:$C$207,$A16,Register!$L$8:$L$207,"&gt;="&amp;FYStart)</f>
      </c>
      <c r="E16" s="8">
        <f>B16+C16-D16</f>
      </c>
      <c r="F16" s="8">
        <f>SUMIFS(Register!$Q$8:$Q$207,Register!$C$8:$C$207,$A16,Register!$E$8:$E$207,"&lt;"&amp;FYStart)</f>
      </c>
      <c r="G16" s="8">
        <f>SUMIFS(Register!$U$8:$U$207,Register!$C$8:$C$207,$A16)</f>
      </c>
      <c r="H16" s="8">
        <f>SUMIFS(Register!$V$8:$V$207,Register!$C$8:$C$207,$A16)</f>
      </c>
      <c r="I16" s="8">
        <f>E16-H16</f>
      </c>
    </row>
    <row r="17">
      <c r="A17">
        <f>Lives!A14</f>
      </c>
      <c r="B17" s="8">
        <f>SUMIFS(Register!$F$8:$F$207,Register!$C$8:$C$207,$A17,Register!$E$8:$E$207,"&lt;"&amp;FYStart)</f>
      </c>
      <c r="C17" s="8">
        <f>SUMIFS(Register!$F$8:$F$207,Register!$C$8:$C$207,$A17,Register!$E$8:$E$207,"&gt;="&amp;FYStart)</f>
      </c>
      <c r="D17" s="8">
        <f>SUMIFS(Register!$F$8:$F$207,Register!$C$8:$C$207,$A17,Register!$L$8:$L$207,"&gt;="&amp;FYStart)</f>
      </c>
      <c r="E17" s="8">
        <f>B17+C17-D17</f>
      </c>
      <c r="F17" s="8">
        <f>SUMIFS(Register!$Q$8:$Q$207,Register!$C$8:$C$207,$A17,Register!$E$8:$E$207,"&lt;"&amp;FYStart)</f>
      </c>
      <c r="G17" s="8">
        <f>SUMIFS(Register!$U$8:$U$207,Register!$C$8:$C$207,$A17)</f>
      </c>
      <c r="H17" s="8">
        <f>SUMIFS(Register!$V$8:$V$207,Register!$C$8:$C$207,$A17)</f>
      </c>
      <c r="I17" s="8">
        <f>E17-H17</f>
      </c>
    </row>
    <row r="18">
      <c r="A18">
        <f>Lives!A15</f>
      </c>
      <c r="B18" s="8">
        <f>SUMIFS(Register!$F$8:$F$207,Register!$C$8:$C$207,$A18,Register!$E$8:$E$207,"&lt;"&amp;FYStart)</f>
      </c>
      <c r="C18" s="8">
        <f>SUMIFS(Register!$F$8:$F$207,Register!$C$8:$C$207,$A18,Register!$E$8:$E$207,"&gt;="&amp;FYStart)</f>
      </c>
      <c r="D18" s="8">
        <f>SUMIFS(Register!$F$8:$F$207,Register!$C$8:$C$207,$A18,Register!$L$8:$L$207,"&gt;="&amp;FYStart)</f>
      </c>
      <c r="E18" s="8">
        <f>B18+C18-D18</f>
      </c>
      <c r="F18" s="8">
        <f>SUMIFS(Register!$Q$8:$Q$207,Register!$C$8:$C$207,$A18,Register!$E$8:$E$207,"&lt;"&amp;FYStart)</f>
      </c>
      <c r="G18" s="8">
        <f>SUMIFS(Register!$U$8:$U$207,Register!$C$8:$C$207,$A18)</f>
      </c>
      <c r="H18" s="8">
        <f>SUMIFS(Register!$V$8:$V$207,Register!$C$8:$C$207,$A18)</f>
      </c>
      <c r="I18" s="8">
        <f>E18-H18</f>
      </c>
    </row>
    <row r="19">
      <c r="A19">
        <f>Lives!A16</f>
      </c>
      <c r="B19" s="8">
        <f>SUMIFS(Register!$F$8:$F$207,Register!$C$8:$C$207,$A19,Register!$E$8:$E$207,"&lt;"&amp;FYStart)</f>
      </c>
      <c r="C19" s="8">
        <f>SUMIFS(Register!$F$8:$F$207,Register!$C$8:$C$207,$A19,Register!$E$8:$E$207,"&gt;="&amp;FYStart)</f>
      </c>
      <c r="D19" s="8">
        <f>SUMIFS(Register!$F$8:$F$207,Register!$C$8:$C$207,$A19,Register!$L$8:$L$207,"&gt;="&amp;FYStart)</f>
      </c>
      <c r="E19" s="8">
        <f>B19+C19-D19</f>
      </c>
      <c r="F19" s="8">
        <f>SUMIFS(Register!$Q$8:$Q$207,Register!$C$8:$C$207,$A19,Register!$E$8:$E$207,"&lt;"&amp;FYStart)</f>
      </c>
      <c r="G19" s="8">
        <f>SUMIFS(Register!$U$8:$U$207,Register!$C$8:$C$207,$A19)</f>
      </c>
      <c r="H19" s="8">
        <f>SUMIFS(Register!$V$8:$V$207,Register!$C$8:$C$207,$A19)</f>
      </c>
      <c r="I19" s="8">
        <f>E19-H19</f>
      </c>
    </row>
    <row r="20">
      <c r="A20">
        <f>Lives!A17</f>
      </c>
      <c r="B20" s="8">
        <f>SUMIFS(Register!$F$8:$F$207,Register!$C$8:$C$207,$A20,Register!$E$8:$E$207,"&lt;"&amp;FYStart)</f>
      </c>
      <c r="C20" s="8">
        <f>SUMIFS(Register!$F$8:$F$207,Register!$C$8:$C$207,$A20,Register!$E$8:$E$207,"&gt;="&amp;FYStart)</f>
      </c>
      <c r="D20" s="8">
        <f>SUMIFS(Register!$F$8:$F$207,Register!$C$8:$C$207,$A20,Register!$L$8:$L$207,"&gt;="&amp;FYStart)</f>
      </c>
      <c r="E20" s="8">
        <f>B20+C20-D20</f>
      </c>
      <c r="F20" s="8">
        <f>SUMIFS(Register!$Q$8:$Q$207,Register!$C$8:$C$207,$A20,Register!$E$8:$E$207,"&lt;"&amp;FYStart)</f>
      </c>
      <c r="G20" s="8">
        <f>SUMIFS(Register!$U$8:$U$207,Register!$C$8:$C$207,$A20)</f>
      </c>
      <c r="H20" s="8">
        <f>SUMIFS(Register!$V$8:$V$207,Register!$C$8:$C$207,$A20)</f>
      </c>
      <c r="I20" s="8">
        <f>E20-H20</f>
      </c>
    </row>
    <row r="21">
      <c r="A21">
        <f>Lives!A18</f>
      </c>
      <c r="B21" s="8">
        <f>SUMIFS(Register!$F$8:$F$207,Register!$C$8:$C$207,$A21,Register!$E$8:$E$207,"&lt;"&amp;FYStart)</f>
      </c>
      <c r="C21" s="8">
        <f>SUMIFS(Register!$F$8:$F$207,Register!$C$8:$C$207,$A21,Register!$E$8:$E$207,"&gt;="&amp;FYStart)</f>
      </c>
      <c r="D21" s="8">
        <f>SUMIFS(Register!$F$8:$F$207,Register!$C$8:$C$207,$A21,Register!$L$8:$L$207,"&gt;="&amp;FYStart)</f>
      </c>
      <c r="E21" s="8">
        <f>B21+C21-D21</f>
      </c>
      <c r="F21" s="8">
        <f>SUMIFS(Register!$Q$8:$Q$207,Register!$C$8:$C$207,$A21,Register!$E$8:$E$207,"&lt;"&amp;FYStart)</f>
      </c>
      <c r="G21" s="8">
        <f>SUMIFS(Register!$U$8:$U$207,Register!$C$8:$C$207,$A21)</f>
      </c>
      <c r="H21" s="8">
        <f>SUMIFS(Register!$V$8:$V$207,Register!$C$8:$C$207,$A21)</f>
      </c>
      <c r="I21" s="8">
        <f>E21-H21</f>
      </c>
    </row>
    <row r="22">
      <c r="A22">
        <f>Lives!A19</f>
      </c>
      <c r="B22" s="8">
        <f>SUMIFS(Register!$F$8:$F$207,Register!$C$8:$C$207,$A22,Register!$E$8:$E$207,"&lt;"&amp;FYStart)</f>
      </c>
      <c r="C22" s="8">
        <f>SUMIFS(Register!$F$8:$F$207,Register!$C$8:$C$207,$A22,Register!$E$8:$E$207,"&gt;="&amp;FYStart)</f>
      </c>
      <c r="D22" s="8">
        <f>SUMIFS(Register!$F$8:$F$207,Register!$C$8:$C$207,$A22,Register!$L$8:$L$207,"&gt;="&amp;FYStart)</f>
      </c>
      <c r="E22" s="8">
        <f>B22+C22-D22</f>
      </c>
      <c r="F22" s="8">
        <f>SUMIFS(Register!$Q$8:$Q$207,Register!$C$8:$C$207,$A22,Register!$E$8:$E$207,"&lt;"&amp;FYStart)</f>
      </c>
      <c r="G22" s="8">
        <f>SUMIFS(Register!$U$8:$U$207,Register!$C$8:$C$207,$A22)</f>
      </c>
      <c r="H22" s="8">
        <f>SUMIFS(Register!$V$8:$V$207,Register!$C$8:$C$207,$A22)</f>
      </c>
      <c r="I22" s="8">
        <f>E22-H22</f>
      </c>
    </row>
    <row r="23">
      <c r="A23">
        <f>Lives!A20</f>
      </c>
      <c r="B23" s="8">
        <f>SUMIFS(Register!$F$8:$F$207,Register!$C$8:$C$207,$A23,Register!$E$8:$E$207,"&lt;"&amp;FYStart)</f>
      </c>
      <c r="C23" s="8">
        <f>SUMIFS(Register!$F$8:$F$207,Register!$C$8:$C$207,$A23,Register!$E$8:$E$207,"&gt;="&amp;FYStart)</f>
      </c>
      <c r="D23" s="8">
        <f>SUMIFS(Register!$F$8:$F$207,Register!$C$8:$C$207,$A23,Register!$L$8:$L$207,"&gt;="&amp;FYStart)</f>
      </c>
      <c r="E23" s="8">
        <f>B23+C23-D23</f>
      </c>
      <c r="F23" s="8">
        <f>SUMIFS(Register!$Q$8:$Q$207,Register!$C$8:$C$207,$A23,Register!$E$8:$E$207,"&lt;"&amp;FYStart)</f>
      </c>
      <c r="G23" s="8">
        <f>SUMIFS(Register!$U$8:$U$207,Register!$C$8:$C$207,$A23)</f>
      </c>
      <c r="H23" s="8">
        <f>SUMIFS(Register!$V$8:$V$207,Register!$C$8:$C$207,$A23)</f>
      </c>
      <c r="I23" s="8">
        <f>E23-H23</f>
      </c>
    </row>
    <row r="24">
      <c r="A24">
        <f>Lives!A21</f>
      </c>
      <c r="B24" s="8">
        <f>SUMIFS(Register!$F$8:$F$207,Register!$C$8:$C$207,$A24,Register!$E$8:$E$207,"&lt;"&amp;FYStart)</f>
      </c>
      <c r="C24" s="8">
        <f>SUMIFS(Register!$F$8:$F$207,Register!$C$8:$C$207,$A24,Register!$E$8:$E$207,"&gt;="&amp;FYStart)</f>
      </c>
      <c r="D24" s="8">
        <f>SUMIFS(Register!$F$8:$F$207,Register!$C$8:$C$207,$A24,Register!$L$8:$L$207,"&gt;="&amp;FYStart)</f>
      </c>
      <c r="E24" s="8">
        <f>B24+C24-D24</f>
      </c>
      <c r="F24" s="8">
        <f>SUMIFS(Register!$Q$8:$Q$207,Register!$C$8:$C$207,$A24,Register!$E$8:$E$207,"&lt;"&amp;FYStart)</f>
      </c>
      <c r="G24" s="8">
        <f>SUMIFS(Register!$U$8:$U$207,Register!$C$8:$C$207,$A24)</f>
      </c>
      <c r="H24" s="8">
        <f>SUMIFS(Register!$V$8:$V$207,Register!$C$8:$C$207,$A24)</f>
      </c>
      <c r="I24" s="8">
        <f>E24-H24</f>
      </c>
    </row>
    <row r="25">
      <c r="A25">
        <f>Lives!A22</f>
      </c>
      <c r="B25" s="8">
        <f>SUMIFS(Register!$F$8:$F$207,Register!$C$8:$C$207,$A25,Register!$E$8:$E$207,"&lt;"&amp;FYStart)</f>
      </c>
      <c r="C25" s="8">
        <f>SUMIFS(Register!$F$8:$F$207,Register!$C$8:$C$207,$A25,Register!$E$8:$E$207,"&gt;="&amp;FYStart)</f>
      </c>
      <c r="D25" s="8">
        <f>SUMIFS(Register!$F$8:$F$207,Register!$C$8:$C$207,$A25,Register!$L$8:$L$207,"&gt;="&amp;FYStart)</f>
      </c>
      <c r="E25" s="8">
        <f>B25+C25-D25</f>
      </c>
      <c r="F25" s="8">
        <f>SUMIFS(Register!$Q$8:$Q$207,Register!$C$8:$C$207,$A25,Register!$E$8:$E$207,"&lt;"&amp;FYStart)</f>
      </c>
      <c r="G25" s="8">
        <f>SUMIFS(Register!$U$8:$U$207,Register!$C$8:$C$207,$A25)</f>
      </c>
      <c r="H25" s="8">
        <f>SUMIFS(Register!$V$8:$V$207,Register!$C$8:$C$207,$A25)</f>
      </c>
      <c r="I25" s="8">
        <f>E25-H25</f>
      </c>
    </row>
    <row r="26">
      <c r="A26">
        <f>Lives!A23</f>
      </c>
      <c r="B26" s="8">
        <f>SUMIFS(Register!$F$8:$F$207,Register!$C$8:$C$207,$A26,Register!$E$8:$E$207,"&lt;"&amp;FYStart)</f>
      </c>
      <c r="C26" s="8">
        <f>SUMIFS(Register!$F$8:$F$207,Register!$C$8:$C$207,$A26,Register!$E$8:$E$207,"&gt;="&amp;FYStart)</f>
      </c>
      <c r="D26" s="8">
        <f>SUMIFS(Register!$F$8:$F$207,Register!$C$8:$C$207,$A26,Register!$L$8:$L$207,"&gt;="&amp;FYStart)</f>
      </c>
      <c r="E26" s="8">
        <f>B26+C26-D26</f>
      </c>
      <c r="F26" s="8">
        <f>SUMIFS(Register!$Q$8:$Q$207,Register!$C$8:$C$207,$A26,Register!$E$8:$E$207,"&lt;"&amp;FYStart)</f>
      </c>
      <c r="G26" s="8">
        <f>SUMIFS(Register!$U$8:$U$207,Register!$C$8:$C$207,$A26)</f>
      </c>
      <c r="H26" s="8">
        <f>SUMIFS(Register!$V$8:$V$207,Register!$C$8:$C$207,$A26)</f>
      </c>
      <c r="I26" s="8">
        <f>E26-H26</f>
      </c>
    </row>
    <row r="27">
      <c r="A27">
        <f>Lives!A24</f>
      </c>
      <c r="B27" s="8">
        <f>SUMIFS(Register!$F$8:$F$207,Register!$C$8:$C$207,$A27,Register!$E$8:$E$207,"&lt;"&amp;FYStart)</f>
      </c>
      <c r="C27" s="8">
        <f>SUMIFS(Register!$F$8:$F$207,Register!$C$8:$C$207,$A27,Register!$E$8:$E$207,"&gt;="&amp;FYStart)</f>
      </c>
      <c r="D27" s="8">
        <f>SUMIFS(Register!$F$8:$F$207,Register!$C$8:$C$207,$A27,Register!$L$8:$L$207,"&gt;="&amp;FYStart)</f>
      </c>
      <c r="E27" s="8">
        <f>B27+C27-D27</f>
      </c>
      <c r="F27" s="8">
        <f>SUMIFS(Register!$Q$8:$Q$207,Register!$C$8:$C$207,$A27,Register!$E$8:$E$207,"&lt;"&amp;FYStart)</f>
      </c>
      <c r="G27" s="8">
        <f>SUMIFS(Register!$U$8:$U$207,Register!$C$8:$C$207,$A27)</f>
      </c>
      <c r="H27" s="8">
        <f>SUMIFS(Register!$V$8:$V$207,Register!$C$8:$C$207,$A27)</f>
      </c>
      <c r="I27" s="8">
        <f>E27-H27</f>
      </c>
    </row>
    <row r="28">
      <c r="A28">
        <f>Lives!A25</f>
      </c>
      <c r="B28" s="8">
        <f>SUMIFS(Register!$F$8:$F$207,Register!$C$8:$C$207,$A28,Register!$E$8:$E$207,"&lt;"&amp;FYStart)</f>
      </c>
      <c r="C28" s="8">
        <f>SUMIFS(Register!$F$8:$F$207,Register!$C$8:$C$207,$A28,Register!$E$8:$E$207,"&gt;="&amp;FYStart)</f>
      </c>
      <c r="D28" s="8">
        <f>SUMIFS(Register!$F$8:$F$207,Register!$C$8:$C$207,$A28,Register!$L$8:$L$207,"&gt;="&amp;FYStart)</f>
      </c>
      <c r="E28" s="8">
        <f>B28+C28-D28</f>
      </c>
      <c r="F28" s="8">
        <f>SUMIFS(Register!$Q$8:$Q$207,Register!$C$8:$C$207,$A28,Register!$E$8:$E$207,"&lt;"&amp;FYStart)</f>
      </c>
      <c r="G28" s="8">
        <f>SUMIFS(Register!$U$8:$U$207,Register!$C$8:$C$207,$A28)</f>
      </c>
      <c r="H28" s="8">
        <f>SUMIFS(Register!$V$8:$V$207,Register!$C$8:$C$207,$A28)</f>
      </c>
      <c r="I28" s="8">
        <f>E28-H28</f>
      </c>
    </row>
    <row r="29">
      <c r="A29">
        <f>Lives!A26</f>
      </c>
      <c r="B29" s="8">
        <f>SUMIFS(Register!$F$8:$F$207,Register!$C$8:$C$207,$A29,Register!$E$8:$E$207,"&lt;"&amp;FYStart)</f>
      </c>
      <c r="C29" s="8">
        <f>SUMIFS(Register!$F$8:$F$207,Register!$C$8:$C$207,$A29,Register!$E$8:$E$207,"&gt;="&amp;FYStart)</f>
      </c>
      <c r="D29" s="8">
        <f>SUMIFS(Register!$F$8:$F$207,Register!$C$8:$C$207,$A29,Register!$L$8:$L$207,"&gt;="&amp;FYStart)</f>
      </c>
      <c r="E29" s="8">
        <f>B29+C29-D29</f>
      </c>
      <c r="F29" s="8">
        <f>SUMIFS(Register!$Q$8:$Q$207,Register!$C$8:$C$207,$A29,Register!$E$8:$E$207,"&lt;"&amp;FYStart)</f>
      </c>
      <c r="G29" s="8">
        <f>SUMIFS(Register!$U$8:$U$207,Register!$C$8:$C$207,$A29)</f>
      </c>
      <c r="H29" s="8">
        <f>SUMIFS(Register!$V$8:$V$207,Register!$C$8:$C$207,$A29)</f>
      </c>
      <c r="I29" s="8">
        <f>E29-H29</f>
      </c>
    </row>
    <row r="30">
      <c r="A30">
        <f>Lives!A27</f>
      </c>
      <c r="B30" s="8">
        <f>SUMIFS(Register!$F$8:$F$207,Register!$C$8:$C$207,$A30,Register!$E$8:$E$207,"&lt;"&amp;FYStart)</f>
      </c>
      <c r="C30" s="8">
        <f>SUMIFS(Register!$F$8:$F$207,Register!$C$8:$C$207,$A30,Register!$E$8:$E$207,"&gt;="&amp;FYStart)</f>
      </c>
      <c r="D30" s="8">
        <f>SUMIFS(Register!$F$8:$F$207,Register!$C$8:$C$207,$A30,Register!$L$8:$L$207,"&gt;="&amp;FYStart)</f>
      </c>
      <c r="E30" s="8">
        <f>B30+C30-D30</f>
      </c>
      <c r="F30" s="8">
        <f>SUMIFS(Register!$Q$8:$Q$207,Register!$C$8:$C$207,$A30,Register!$E$8:$E$207,"&lt;"&amp;FYStart)</f>
      </c>
      <c r="G30" s="8">
        <f>SUMIFS(Register!$U$8:$U$207,Register!$C$8:$C$207,$A30)</f>
      </c>
      <c r="H30" s="8">
        <f>SUMIFS(Register!$V$8:$V$207,Register!$C$8:$C$207,$A30)</f>
      </c>
      <c r="I30" s="8">
        <f>E30-H30</f>
      </c>
    </row>
    <row r="31">
      <c r="A31">
        <f>Lives!A28</f>
      </c>
      <c r="B31" s="8">
        <f>SUMIFS(Register!$F$8:$F$207,Register!$C$8:$C$207,$A31,Register!$E$8:$E$207,"&lt;"&amp;FYStart)</f>
      </c>
      <c r="C31" s="8">
        <f>SUMIFS(Register!$F$8:$F$207,Register!$C$8:$C$207,$A31,Register!$E$8:$E$207,"&gt;="&amp;FYStart)</f>
      </c>
      <c r="D31" s="8">
        <f>SUMIFS(Register!$F$8:$F$207,Register!$C$8:$C$207,$A31,Register!$L$8:$L$207,"&gt;="&amp;FYStart)</f>
      </c>
      <c r="E31" s="8">
        <f>B31+C31-D31</f>
      </c>
      <c r="F31" s="8">
        <f>SUMIFS(Register!$Q$8:$Q$207,Register!$C$8:$C$207,$A31,Register!$E$8:$E$207,"&lt;"&amp;FYStart)</f>
      </c>
      <c r="G31" s="8">
        <f>SUMIFS(Register!$U$8:$U$207,Register!$C$8:$C$207,$A31)</f>
      </c>
      <c r="H31" s="8">
        <f>SUMIFS(Register!$V$8:$V$207,Register!$C$8:$C$207,$A31)</f>
      </c>
      <c r="I31" s="8">
        <f>E31-H31</f>
      </c>
    </row>
    <row r="32">
      <c r="A32" t="str">
        <v>TOTAL</v>
      </c>
      <c r="B32" s="8">
        <f>SUM(B5:B31)</f>
      </c>
      <c r="C32" s="8">
        <f>SUM(C5:C31)</f>
      </c>
      <c r="D32" s="8">
        <f>SUM(D5:D31)</f>
      </c>
      <c r="E32" s="8">
        <f>SUM(E5:E31)</f>
      </c>
      <c r="F32" s="8">
        <f>SUM(F5:F31)</f>
      </c>
      <c r="G32" s="8">
        <f>SUM(G5:G31)</f>
      </c>
      <c r="H32" s="8">
        <f>SUM(H5:H31)</f>
      </c>
      <c r="I32" s="8">
        <f>SUM(I5:I31)</f>
      </c>
    </row>
    <row r="36">
      <c r="A36">
        <f>"For "&amp;Register!B1</f>
      </c>
      <c r="E36" t="str">
        <v>In terms of our report of even date</v>
      </c>
    </row>
    <row r="38">
      <c r="A38" t="str">
        <v>Director</v>
      </c>
      <c r="C38" t="str">
        <v>Director</v>
      </c>
      <c r="E38">
        <f>"For "&amp;Register!D6&amp;", Chartered Accountants"</f>
      </c>
    </row>
    <row r="39">
      <c r="E39" t="str">
        <v>Partner · Membership No. ________</v>
      </c>
    </row>
    <row r="40">
      <c r="A40" t="str">
        <v>Place: ________    Date: ________</v>
      </c>
      <c r="E40" t="str">
        <v>UDIN: ________________</v>
      </c>
    </row>
    <row r="42">
      <c r="A42">
        <f>IF(ABS($H$32-Register!$V$209)&lt;1,IF(COUNTIF(Register!$W$8:$W$207,"?*")&gt;0,"Check: the closing net block above ties to the register, BUT "&amp;COUNTIF(Register!$W$8:$W$207,"?*")&amp;" row(s) carry a flag in Register column W — read them before signing.","Check: the closing net block above ties to the register."),"Check: DOES NOT TIE to the register — an asset's Schedule II class does not match the Lives sheet. See column W of the Register.")</f>
      </c>
      <c r="E42">
        <f>"Rows carrying a flag: "&amp;COUNTIF(Register!$W$8:$W$207,"?*")</f>
      </c>
    </row>
    <row r="43">
      <c r="A43" t="str">
        <v>Assets whose class does not match the Lives sheet are in neither this schedule nor the totals above. Column W of the Register names them.</v>
      </c>
    </row>
  </sheetData>
  <pageMargins left="0.6" right="0.6" top="0.6" bottom="0.6" header="0.3" footer="0.3"/>
  <ignoredErrors>
    <ignoredError numberStoredAsText="1" sqref="A1:I4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52.83203125" customWidth="1"/>
    <col min="2" max="2" width="8.83203125" customWidth="1"/>
    <col min="3" max="3" width="15.83203125" customWidth="1"/>
    <col min="4" max="4" width="15.83203125" customWidth="1"/>
    <col min="5" max="5" width="15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46.83203125" customWidth="1"/>
  </cols>
  <sheetData>
    <row r="1">
      <c r="A1" t="str">
        <v>Income-tax depreciation — block of assets (s.33, Income-tax Act 2025)</v>
      </c>
    </row>
    <row r="2">
      <c r="A2">
        <f>"Entity: "&amp;Register!B1</f>
      </c>
    </row>
    <row r="3">
      <c r="A3">
        <f>"Tax year "&amp;TEXT(FYStart,"dd-mmm-yyyy")&amp;" to "&amp;TEXT(FYEnd,"dd-mmm-yyyy")&amp;"  ·  additions on or before "&amp;TEXT(FYEnd-179,"dd-mmm-yyyy")&amp;" get the full rate; later additions get half"</f>
      </c>
    </row>
    <row r="4">
      <c r="A4" t="str">
        <v>Block of assets</v>
      </c>
      <c r="B4" t="str">
        <v>Rate</v>
      </c>
      <c r="C4" t="str">
        <v>▶ Opening WDV (₹)</v>
      </c>
      <c r="D4" t="str">
        <v>Additions ≥ 180 days (₹)</v>
      </c>
      <c r="E4" t="str">
        <v>Additions &lt; 180 days (₹)</v>
      </c>
      <c r="F4" t="str">
        <v>Sale consideration (₹)</v>
      </c>
      <c r="G4" t="str">
        <v>Base (₹)</v>
      </c>
      <c r="H4" t="str">
        <v>Full-rate pool (₹)</v>
      </c>
      <c r="I4" t="str">
        <v>Half-rate pool (₹)</v>
      </c>
      <c r="J4" t="str">
        <v>Depreciation (₹)</v>
      </c>
      <c r="K4" t="str">
        <v>Closing WDV (₹)</v>
      </c>
      <c r="L4" t="str">
        <v>Flag</v>
      </c>
    </row>
    <row r="5">
      <c r="A5">
        <f>Rates!A2</f>
      </c>
      <c r="B5" s="9">
        <f>Rates!B2</f>
      </c>
      <c r="C5" s="5">
        <v>0</v>
      </c>
      <c r="D5" s="5">
        <f>SUMIFS(Register!$F$8:$F$207,Register!$D$8:$D$207,$A5,Register!$E$8:$E$207,"&gt;="&amp;FYStart,Register!$E$8:$E$207,"&lt;="&amp;(FYEnd-179))</f>
      </c>
      <c r="E5" s="5">
        <f>SUMIFS(Register!$F$8:$F$207,Register!$D$8:$D$207,$A5,Register!$E$8:$E$207,"&gt;"&amp;(FYEnd-179),Register!$E$8:$E$207,"&lt;="&amp;FYEnd)</f>
      </c>
      <c r="F5" s="5">
        <f>SUMIFS(Register!$M$8:$M$207,Register!$D$8:$D$207,$A5,Register!$L$8:$L$207,"&gt;="&amp;FYStart)</f>
      </c>
      <c r="G5" s="8">
        <f>C5+D5+E5-F5</f>
      </c>
      <c r="H5" s="5">
        <f>MAX(0,C5+D5-F5)</f>
      </c>
      <c r="I5" s="5">
        <f>MAX(0,E5-MAX(0,F5-C5-D5))</f>
      </c>
      <c r="J5" s="5">
        <f>IF(G5&lt;=0,0,ROUND(H5*B5+I5*B5/2,0))</f>
      </c>
      <c r="K5" s="5">
        <f>MAX(0,G5-J5)</f>
      </c>
      <c r="L5">
        <f>IF(G5&lt;0,"Base negative — short-term capital gain under s.50 of ₹"&amp;TEXT(-G5,"##\,##\,##0;(##\,##\,##0)"),IF(AND(G5=0,C5+D5+E5&gt;0),"Block ceased — nil depreciation",""))</f>
      </c>
    </row>
    <row r="6">
      <c r="A6">
        <f>Rates!A3</f>
      </c>
      <c r="B6" s="9">
        <f>Rates!B3</f>
      </c>
      <c r="C6" s="5">
        <v>10500000</v>
      </c>
      <c r="D6" s="5">
        <f>SUMIFS(Register!$F$8:$F$207,Register!$D$8:$D$207,$A6,Register!$E$8:$E$207,"&gt;="&amp;FYStart,Register!$E$8:$E$207,"&lt;="&amp;(FYEnd-179))</f>
      </c>
      <c r="E6" s="5">
        <f>SUMIFS(Register!$F$8:$F$207,Register!$D$8:$D$207,$A6,Register!$E$8:$E$207,"&gt;"&amp;(FYEnd-179),Register!$E$8:$E$207,"&lt;="&amp;FYEnd)</f>
      </c>
      <c r="F6" s="5">
        <f>SUMIFS(Register!$M$8:$M$207,Register!$D$8:$D$207,$A6,Register!$L$8:$L$207,"&gt;="&amp;FYStart)</f>
      </c>
      <c r="G6" s="8">
        <f>C6+D6+E6-F6</f>
      </c>
      <c r="H6" s="5">
        <f>MAX(0,C6+D6-F6)</f>
      </c>
      <c r="I6" s="5">
        <f>MAX(0,E6-MAX(0,F6-C6-D6))</f>
      </c>
      <c r="J6" s="5">
        <f>IF(G6&lt;=0,0,ROUND(H6*B6+I6*B6/2,0))</f>
      </c>
      <c r="K6" s="5">
        <f>MAX(0,G6-J6)</f>
      </c>
      <c r="L6">
        <f>IF(G6&lt;0,"Base negative — short-term capital gain under s.50 of ₹"&amp;TEXT(-G6,"##\,##\,##0;(##\,##\,##0)"),IF(AND(G6=0,C6+D6+E6&gt;0),"Block ceased — nil depreciation",""))</f>
      </c>
    </row>
    <row r="7">
      <c r="A7">
        <f>Rates!A4</f>
      </c>
      <c r="B7" s="9">
        <f>Rates!B4</f>
      </c>
      <c r="C7" s="5">
        <v>0</v>
      </c>
      <c r="D7" s="5">
        <f>SUMIFS(Register!$F$8:$F$207,Register!$D$8:$D$207,$A7,Register!$E$8:$E$207,"&gt;="&amp;FYStart,Register!$E$8:$E$207,"&lt;="&amp;(FYEnd-179))</f>
      </c>
      <c r="E7" s="5">
        <f>SUMIFS(Register!$F$8:$F$207,Register!$D$8:$D$207,$A7,Register!$E$8:$E$207,"&gt;"&amp;(FYEnd-179),Register!$E$8:$E$207,"&lt;="&amp;FYEnd)</f>
      </c>
      <c r="F7" s="5">
        <f>SUMIFS(Register!$M$8:$M$207,Register!$D$8:$D$207,$A7,Register!$L$8:$L$207,"&gt;="&amp;FYStart)</f>
      </c>
      <c r="G7" s="8">
        <f>C7+D7+E7-F7</f>
      </c>
      <c r="H7" s="5">
        <f>MAX(0,C7+D7-F7)</f>
      </c>
      <c r="I7" s="5">
        <f>MAX(0,E7-MAX(0,F7-C7-D7))</f>
      </c>
      <c r="J7" s="5">
        <f>IF(G7&lt;=0,0,ROUND(H7*B7+I7*B7/2,0))</f>
      </c>
      <c r="K7" s="5">
        <f>MAX(0,G7-J7)</f>
      </c>
      <c r="L7">
        <f>IF(G7&lt;0,"Base negative — short-term capital gain under s.50 of ₹"&amp;TEXT(-G7,"##\,##\,##0;(##\,##\,##0)"),IF(AND(G7=0,C7+D7+E7&gt;0),"Block ceased — nil depreciation",""))</f>
      </c>
    </row>
    <row r="8">
      <c r="A8">
        <f>Rates!A5</f>
      </c>
      <c r="B8" s="9">
        <f>Rates!B5</f>
      </c>
      <c r="C8" s="5">
        <v>210000</v>
      </c>
      <c r="D8" s="5">
        <f>SUMIFS(Register!$F$8:$F$207,Register!$D$8:$D$207,$A8,Register!$E$8:$E$207,"&gt;="&amp;FYStart,Register!$E$8:$E$207,"&lt;="&amp;(FYEnd-179))</f>
      </c>
      <c r="E8" s="5">
        <f>SUMIFS(Register!$F$8:$F$207,Register!$D$8:$D$207,$A8,Register!$E$8:$E$207,"&gt;"&amp;(FYEnd-179),Register!$E$8:$E$207,"&lt;="&amp;FYEnd)</f>
      </c>
      <c r="F8" s="5">
        <f>SUMIFS(Register!$M$8:$M$207,Register!$D$8:$D$207,$A8,Register!$L$8:$L$207,"&gt;="&amp;FYStart)</f>
      </c>
      <c r="G8" s="8">
        <f>C8+D8+E8-F8</f>
      </c>
      <c r="H8" s="5">
        <f>MAX(0,C8+D8-F8)</f>
      </c>
      <c r="I8" s="5">
        <f>MAX(0,E8-MAX(0,F8-C8-D8))</f>
      </c>
      <c r="J8" s="5">
        <f>IF(G8&lt;=0,0,ROUND(H8*B8+I8*B8/2,0))</f>
      </c>
      <c r="K8" s="5">
        <f>MAX(0,G8-J8)</f>
      </c>
      <c r="L8">
        <f>IF(G8&lt;0,"Base negative — short-term capital gain under s.50 of ₹"&amp;TEXT(-G8,"##\,##\,##0;(##\,##\,##0)"),IF(AND(G8=0,C8+D8+E8&gt;0),"Block ceased — nil depreciation",""))</f>
      </c>
    </row>
    <row r="9">
      <c r="A9">
        <f>Rates!A6</f>
      </c>
      <c r="B9" s="9">
        <f>Rates!B6</f>
      </c>
      <c r="C9" s="5">
        <v>3200000</v>
      </c>
      <c r="D9" s="5">
        <f>SUMIFS(Register!$F$8:$F$207,Register!$D$8:$D$207,$A9,Register!$E$8:$E$207,"&gt;="&amp;FYStart,Register!$E$8:$E$207,"&lt;="&amp;(FYEnd-179))</f>
      </c>
      <c r="E9" s="5">
        <f>SUMIFS(Register!$F$8:$F$207,Register!$D$8:$D$207,$A9,Register!$E$8:$E$207,"&gt;"&amp;(FYEnd-179),Register!$E$8:$E$207,"&lt;="&amp;FYEnd)</f>
      </c>
      <c r="F9" s="5">
        <f>SUMIFS(Register!$M$8:$M$207,Register!$D$8:$D$207,$A9,Register!$L$8:$L$207,"&gt;="&amp;FYStart)</f>
      </c>
      <c r="G9" s="8">
        <f>C9+D9+E9-F9</f>
      </c>
      <c r="H9" s="5">
        <f>MAX(0,C9+D9-F9)</f>
      </c>
      <c r="I9" s="5">
        <f>MAX(0,E9-MAX(0,F9-C9-D9))</f>
      </c>
      <c r="J9" s="5">
        <f>IF(G9&lt;=0,0,ROUND(H9*B9+I9*B9/2,0))</f>
      </c>
      <c r="K9" s="5">
        <f>MAX(0,G9-J9)</f>
      </c>
      <c r="L9">
        <f>IF(G9&lt;0,"Base negative — short-term capital gain under s.50 of ₹"&amp;TEXT(-G9,"##\,##\,##0;(##\,##\,##0)"),IF(AND(G9=0,C9+D9+E9&gt;0),"Block ceased — nil depreciation",""))</f>
      </c>
    </row>
    <row r="10">
      <c r="A10">
        <f>Rates!A7</f>
      </c>
      <c r="B10" s="9">
        <f>Rates!B7</f>
      </c>
      <c r="C10" s="5">
        <v>0</v>
      </c>
      <c r="D10" s="5">
        <f>SUMIFS(Register!$F$8:$F$207,Register!$D$8:$D$207,$A10,Register!$E$8:$E$207,"&gt;="&amp;FYStart,Register!$E$8:$E$207,"&lt;="&amp;(FYEnd-179))</f>
      </c>
      <c r="E10" s="5">
        <f>SUMIFS(Register!$F$8:$F$207,Register!$D$8:$D$207,$A10,Register!$E$8:$E$207,"&gt;"&amp;(FYEnd-179),Register!$E$8:$E$207,"&lt;="&amp;FYEnd)</f>
      </c>
      <c r="F10" s="5">
        <f>SUMIFS(Register!$M$8:$M$207,Register!$D$8:$D$207,$A10,Register!$L$8:$L$207,"&gt;="&amp;FYStart)</f>
      </c>
      <c r="G10" s="8">
        <f>C10+D10+E10-F10</f>
      </c>
      <c r="H10" s="5">
        <f>MAX(0,C10+D10-F10)</f>
      </c>
      <c r="I10" s="5">
        <f>MAX(0,E10-MAX(0,F10-C10-D10))</f>
      </c>
      <c r="J10" s="5">
        <f>IF(G10&lt;=0,0,ROUND(H10*B10+I10*B10/2,0))</f>
      </c>
      <c r="K10" s="5">
        <f>MAX(0,G10-J10)</f>
      </c>
      <c r="L10">
        <f>IF(G10&lt;0,"Base negative — short-term capital gain under s.50 of ₹"&amp;TEXT(-G10,"##\,##\,##0;(##\,##\,##0)"),IF(AND(G10=0,C10+D10+E10&gt;0),"Block ceased — nil depreciation",""))</f>
      </c>
    </row>
    <row r="11">
      <c r="A11">
        <f>Rates!A8</f>
      </c>
      <c r="B11" s="9">
        <f>Rates!B8</f>
      </c>
      <c r="C11" s="5">
        <v>245000</v>
      </c>
      <c r="D11" s="5">
        <f>SUMIFS(Register!$F$8:$F$207,Register!$D$8:$D$207,$A11,Register!$E$8:$E$207,"&gt;="&amp;FYStart,Register!$E$8:$E$207,"&lt;="&amp;(FYEnd-179))</f>
      </c>
      <c r="E11" s="5">
        <f>SUMIFS(Register!$F$8:$F$207,Register!$D$8:$D$207,$A11,Register!$E$8:$E$207,"&gt;"&amp;(FYEnd-179),Register!$E$8:$E$207,"&lt;="&amp;FYEnd)</f>
      </c>
      <c r="F11" s="5">
        <f>SUMIFS(Register!$M$8:$M$207,Register!$D$8:$D$207,$A11,Register!$L$8:$L$207,"&gt;="&amp;FYStart)</f>
      </c>
      <c r="G11" s="8">
        <f>C11+D11+E11-F11</f>
      </c>
      <c r="H11" s="5">
        <f>MAX(0,C11+D11-F11)</f>
      </c>
      <c r="I11" s="5">
        <f>MAX(0,E11-MAX(0,F11-C11-D11))</f>
      </c>
      <c r="J11" s="5">
        <f>IF(G11&lt;=0,0,ROUND(H11*B11+I11*B11/2,0))</f>
      </c>
      <c r="K11" s="5">
        <f>MAX(0,G11-J11)</f>
      </c>
      <c r="L11">
        <f>IF(G11&lt;0,"Base negative — short-term capital gain under s.50 of ₹"&amp;TEXT(-G11,"##\,##\,##0;(##\,##\,##0)"),IF(AND(G11=0,C11+D11+E11&gt;0),"Block ceased — nil depreciation",""))</f>
      </c>
    </row>
    <row r="12">
      <c r="A12">
        <f>Rates!A9</f>
      </c>
      <c r="B12" s="9">
        <f>Rates!B9</f>
      </c>
      <c r="C12" s="5">
        <v>0</v>
      </c>
      <c r="D12" s="5">
        <f>SUMIFS(Register!$F$8:$F$207,Register!$D$8:$D$207,$A12,Register!$E$8:$E$207,"&gt;="&amp;FYStart,Register!$E$8:$E$207,"&lt;="&amp;(FYEnd-179))</f>
      </c>
      <c r="E12" s="5">
        <f>SUMIFS(Register!$F$8:$F$207,Register!$D$8:$D$207,$A12,Register!$E$8:$E$207,"&gt;"&amp;(FYEnd-179),Register!$E$8:$E$207,"&lt;="&amp;FYEnd)</f>
      </c>
      <c r="F12" s="5">
        <f>SUMIFS(Register!$M$8:$M$207,Register!$D$8:$D$207,$A12,Register!$L$8:$L$207,"&gt;="&amp;FYStart)</f>
      </c>
      <c r="G12" s="8">
        <f>C12+D12+E12-F12</f>
      </c>
      <c r="H12" s="5">
        <f>MAX(0,C12+D12-F12)</f>
      </c>
      <c r="I12" s="5">
        <f>MAX(0,E12-MAX(0,F12-C12-D12))</f>
      </c>
      <c r="J12" s="5">
        <f>IF(G12&lt;=0,0,ROUND(H12*B12+I12*B12/2,0))</f>
      </c>
      <c r="K12" s="5">
        <f>MAX(0,G12-J12)</f>
      </c>
      <c r="L12">
        <f>IF(G12&lt;0,"Base negative — short-term capital gain under s.50 of ₹"&amp;TEXT(-G12,"##\,##\,##0;(##\,##\,##0)"),IF(AND(G12=0,C12+D12+E12&gt;0),"Block ceased — nil depreciation",""))</f>
      </c>
    </row>
    <row r="13">
      <c r="A13">
        <f>Rates!A10</f>
      </c>
      <c r="B13" s="9">
        <f>Rates!B10</f>
      </c>
      <c r="C13" s="5">
        <v>0</v>
      </c>
      <c r="D13" s="5">
        <f>SUMIFS(Register!$F$8:$F$207,Register!$D$8:$D$207,$A13,Register!$E$8:$E$207,"&gt;="&amp;FYStart,Register!$E$8:$E$207,"&lt;="&amp;(FYEnd-179))</f>
      </c>
      <c r="E13" s="5">
        <f>SUMIFS(Register!$F$8:$F$207,Register!$D$8:$D$207,$A13,Register!$E$8:$E$207,"&gt;"&amp;(FYEnd-179),Register!$E$8:$E$207,"&lt;="&amp;FYEnd)</f>
      </c>
      <c r="F13" s="5">
        <f>SUMIFS(Register!$M$8:$M$207,Register!$D$8:$D$207,$A13,Register!$L$8:$L$207,"&gt;="&amp;FYStart)</f>
      </c>
      <c r="G13" s="8">
        <f>C13+D13+E13-F13</f>
      </c>
      <c r="H13" s="5">
        <f>MAX(0,C13+D13-F13)</f>
      </c>
      <c r="I13" s="5">
        <f>MAX(0,E13-MAX(0,F13-C13-D13))</f>
      </c>
      <c r="J13" s="5">
        <f>IF(G13&lt;=0,0,ROUND(H13*B13+I13*B13/2,0))</f>
      </c>
      <c r="K13" s="5">
        <f>MAX(0,G13-J13)</f>
      </c>
      <c r="L13">
        <f>IF(G13&lt;0,"Base negative — short-term capital gain under s.50 of ₹"&amp;TEXT(-G13,"##\,##\,##0;(##\,##\,##0)"),IF(AND(G13=0,C13+D13+E13&gt;0),"Block ceased — nil depreciation",""))</f>
      </c>
    </row>
    <row r="14">
      <c r="A14">
        <f>Rates!A11</f>
      </c>
      <c r="B14" s="9">
        <f>Rates!B11</f>
      </c>
      <c r="C14" s="5">
        <v>0</v>
      </c>
      <c r="D14" s="5">
        <f>SUMIFS(Register!$F$8:$F$207,Register!$D$8:$D$207,$A14,Register!$E$8:$E$207,"&gt;="&amp;FYStart,Register!$E$8:$E$207,"&lt;="&amp;(FYEnd-179))</f>
      </c>
      <c r="E14" s="5">
        <f>SUMIFS(Register!$F$8:$F$207,Register!$D$8:$D$207,$A14,Register!$E$8:$E$207,"&gt;"&amp;(FYEnd-179),Register!$E$8:$E$207,"&lt;="&amp;FYEnd)</f>
      </c>
      <c r="F14" s="5">
        <f>SUMIFS(Register!$M$8:$M$207,Register!$D$8:$D$207,$A14,Register!$L$8:$L$207,"&gt;="&amp;FYStart)</f>
      </c>
      <c r="G14" s="8">
        <f>C14+D14+E14-F14</f>
      </c>
      <c r="H14" s="5">
        <f>MAX(0,C14+D14-F14)</f>
      </c>
      <c r="I14" s="5">
        <f>MAX(0,E14-MAX(0,F14-C14-D14))</f>
      </c>
      <c r="J14" s="5">
        <f>IF(G14&lt;=0,0,ROUND(H14*B14+I14*B14/2,0))</f>
      </c>
      <c r="K14" s="5">
        <f>MAX(0,G14-J14)</f>
      </c>
      <c r="L14">
        <f>IF(G14&lt;0,"Base negative — short-term capital gain under s.50 of ₹"&amp;TEXT(-G14,"##\,##\,##0;(##\,##\,##0)"),IF(AND(G14=0,C14+D14+E14&gt;0),"Block ceased — nil depreciation",""))</f>
      </c>
    </row>
    <row r="15">
      <c r="A15">
        <f>Rates!A12</f>
      </c>
      <c r="B15" s="9">
        <f>Rates!B12</f>
      </c>
      <c r="C15" s="5">
        <v>0</v>
      </c>
      <c r="D15" s="5">
        <f>SUMIFS(Register!$F$8:$F$207,Register!$D$8:$D$207,$A15,Register!$E$8:$E$207,"&gt;="&amp;FYStart,Register!$E$8:$E$207,"&lt;="&amp;(FYEnd-179))</f>
      </c>
      <c r="E15" s="5">
        <f>SUMIFS(Register!$F$8:$F$207,Register!$D$8:$D$207,$A15,Register!$E$8:$E$207,"&gt;"&amp;(FYEnd-179),Register!$E$8:$E$207,"&lt;="&amp;FYEnd)</f>
      </c>
      <c r="F15" s="5">
        <f>SUMIFS(Register!$M$8:$M$207,Register!$D$8:$D$207,$A15,Register!$L$8:$L$207,"&gt;="&amp;FYStart)</f>
      </c>
      <c r="G15" s="8">
        <f>C15+D15+E15-F15</f>
      </c>
      <c r="H15" s="5">
        <f>MAX(0,C15+D15-F15)</f>
      </c>
      <c r="I15" s="5">
        <f>MAX(0,E15-MAX(0,F15-C15-D15))</f>
      </c>
      <c r="J15" s="5">
        <f>IF(G15&lt;=0,0,ROUND(H15*B15+I15*B15/2,0))</f>
      </c>
      <c r="K15" s="5">
        <f>MAX(0,G15-J15)</f>
      </c>
      <c r="L15">
        <f>IF(G15&lt;0,"Base negative — short-term capital gain under s.50 of ₹"&amp;TEXT(-G15,"##\,##\,##0;(##\,##\,##0)"),IF(AND(G15=0,C15+D15+E15&gt;0),"Block ceased — nil depreciation",""))</f>
      </c>
    </row>
    <row r="16">
      <c r="A16">
        <f>Rates!A13</f>
      </c>
      <c r="B16" s="9">
        <f>Rates!B13</f>
      </c>
      <c r="C16" s="5">
        <v>0</v>
      </c>
      <c r="D16" s="5">
        <f>SUMIFS(Register!$F$8:$F$207,Register!$D$8:$D$207,$A16,Register!$E$8:$E$207,"&gt;="&amp;FYStart,Register!$E$8:$E$207,"&lt;="&amp;(FYEnd-179))</f>
      </c>
      <c r="E16" s="5">
        <f>SUMIFS(Register!$F$8:$F$207,Register!$D$8:$D$207,$A16,Register!$E$8:$E$207,"&gt;"&amp;(FYEnd-179),Register!$E$8:$E$207,"&lt;="&amp;FYEnd)</f>
      </c>
      <c r="F16" s="5">
        <f>SUMIFS(Register!$M$8:$M$207,Register!$D$8:$D$207,$A16,Register!$L$8:$L$207,"&gt;="&amp;FYStart)</f>
      </c>
      <c r="G16" s="8">
        <f>C16+D16+E16-F16</f>
      </c>
      <c r="H16" s="5">
        <f>MAX(0,C16+D16-F16)</f>
      </c>
      <c r="I16" s="5">
        <f>MAX(0,E16-MAX(0,F16-C16-D16))</f>
      </c>
      <c r="J16" s="5">
        <f>IF(G16&lt;=0,0,ROUND(H16*B16+I16*B16/2,0))</f>
      </c>
      <c r="K16" s="5">
        <f>MAX(0,G16-J16)</f>
      </c>
      <c r="L16">
        <f>IF(G16&lt;0,"Base negative — short-term capital gain under s.50 of ₹"&amp;TEXT(-G16,"##\,##\,##0;(##\,##\,##0)"),IF(AND(G16=0,C16+D16+E16&gt;0),"Block ceased — nil depreciation",""))</f>
      </c>
    </row>
    <row r="17">
      <c r="A17">
        <f>Rates!A14</f>
      </c>
      <c r="B17" s="9">
        <f>Rates!B14</f>
      </c>
      <c r="C17" s="5">
        <v>0</v>
      </c>
      <c r="D17" s="5">
        <f>SUMIFS(Register!$F$8:$F$207,Register!$D$8:$D$207,$A17,Register!$E$8:$E$207,"&gt;="&amp;FYStart,Register!$E$8:$E$207,"&lt;="&amp;(FYEnd-179))</f>
      </c>
      <c r="E17" s="5">
        <f>SUMIFS(Register!$F$8:$F$207,Register!$D$8:$D$207,$A17,Register!$E$8:$E$207,"&gt;"&amp;(FYEnd-179),Register!$E$8:$E$207,"&lt;="&amp;FYEnd)</f>
      </c>
      <c r="F17" s="5">
        <f>SUMIFS(Register!$M$8:$M$207,Register!$D$8:$D$207,$A17,Register!$L$8:$L$207,"&gt;="&amp;FYStart)</f>
      </c>
      <c r="G17" s="8">
        <f>C17+D17+E17-F17</f>
      </c>
      <c r="H17" s="5">
        <f>MAX(0,C17+D17-F17)</f>
      </c>
      <c r="I17" s="5">
        <f>MAX(0,E17-MAX(0,F17-C17-D17))</f>
      </c>
      <c r="J17" s="5">
        <f>IF(G17&lt;=0,0,ROUND(H17*B17+I17*B17/2,0))</f>
      </c>
      <c r="K17" s="5">
        <f>MAX(0,G17-J17)</f>
      </c>
      <c r="L17">
        <f>IF(G17&lt;0,"Base negative — short-term capital gain under s.50 of ₹"&amp;TEXT(-G17,"##\,##\,##0;(##\,##\,##0)"),IF(AND(G17=0,C17+D17+E17&gt;0),"Block ceased — nil depreciation",""))</f>
      </c>
    </row>
    <row r="18">
      <c r="A18" t="str">
        <v>TOTAL</v>
      </c>
      <c r="C18" s="5">
        <f>SUM(C5:C17)</f>
      </c>
      <c r="D18" s="5">
        <f>SUM(D5:D17)</f>
      </c>
      <c r="E18" s="5">
        <f>SUM(E5:E17)</f>
      </c>
      <c r="F18" s="5">
        <f>SUM(F5:F17)</f>
      </c>
      <c r="G18" s="8">
        <f>SUM(G5:G17)</f>
      </c>
      <c r="J18" s="5">
        <f>SUM(J5:J17)</f>
      </c>
      <c r="K18" s="5">
        <f>SUM(K5:K17)</f>
      </c>
    </row>
    <row r="20">
      <c r="A20" t="str">
        <v>Opening WDV is the one figure only you have — it comes from last year's computation. A nil opening on a block that held assets last year understates this year's depreciation AND the deferred-tax line below, silently.</v>
      </c>
      <c r="G20">
        <f>"Register rows flagged ""Opening net block missing"": "&amp;COUNTIF(Register!$W$8:$W$207,"Opening net block missing")</f>
      </c>
    </row>
    <row r="21">
      <c r="A21" t="str">
        <v>Sale consideration is set off against the opening WDV and the full-rate additions first, and only then against the half-rate additions. That order is a convention, not a statutory rule — it is disclosed here because it changes the answer.</v>
      </c>
    </row>
    <row r="22">
      <c r="A22" t="str">
        <v>Additional depreciation (20% / 10% on eligible new plant and machinery, s.33(8) and (9)) is not computed in this workbook. The web version does it: tools.cakarangupta.com/schedule2-depreciation-web</v>
      </c>
    </row>
    <row r="24">
      <c r="A24" t="str">
        <v>DEFERRED TAX</v>
      </c>
    </row>
    <row r="25">
      <c r="A25" t="str">
        <v>Companies Act closing net block (₹)</v>
      </c>
      <c r="B25" s="8">
        <f>CompaniesAct!$H$32</f>
      </c>
    </row>
    <row r="26">
      <c r="A26" t="str">
        <v>Income-tax closing WDV (₹)</v>
      </c>
      <c r="B26" s="8">
        <f>SUM(K5:K17)</f>
      </c>
    </row>
    <row r="27">
      <c r="A27" t="str">
        <v>Timing difference (₹)</v>
      </c>
      <c r="B27" s="8">
        <f>B25-B26</f>
      </c>
    </row>
    <row r="28">
      <c r="A28">
        <f>"Deferred tax at "&amp;TEXT(TaxRate,"0.000%")&amp;" (Register!B5)"</f>
      </c>
      <c r="B28" s="8">
        <f>ROUND(B27*TaxRate,0)</f>
      </c>
    </row>
    <row r="29">
      <c r="A29">
        <f>IF(B28&gt;=0,"→ Deferred tax LIABILITY","→ Deferred tax ASSET")</f>
      </c>
    </row>
  </sheetData>
  <ignoredErrors>
    <ignoredError numberStoredAsText="1" sqref="A1:L2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30"/>
  <sheetViews>
    <sheetView workbookViewId="0"/>
  </sheetViews>
  <cols>
    <col min="1" max="1" width="88.83203125" customWidth="1"/>
    <col min="2" max="2" width="12.83203125" customWidth="1"/>
    <col min="3" max="3" width="7.83203125" customWidth="1"/>
    <col min="4" max="4" width="18.83203125" customWidth="1"/>
  </cols>
  <sheetData>
    <row r="1">
      <c r="A1" t="str">
        <v>Schedule II class (copy this text into Register column C)</v>
      </c>
      <c r="B1" t="str">
        <v>Useful life (years)</v>
      </c>
      <c r="C1" t="str">
        <v>NESD</v>
      </c>
      <c r="D1" t="str">
        <v>Schedule II reference</v>
      </c>
    </row>
    <row r="2">
      <c r="A2" t="str">
        <v>Building (other than factory) — RCC frame</v>
      </c>
      <c r="B2" s="4">
        <v>60</v>
      </c>
      <c r="C2" t="str">
        <v>Y</v>
      </c>
      <c r="D2" t="str">
        <v>Part C I(a)</v>
      </c>
    </row>
    <row r="3">
      <c r="A3" t="str">
        <v>Building (other than factory) — other than RCC frame</v>
      </c>
      <c r="B3" s="4">
        <v>30</v>
      </c>
      <c r="C3" t="str">
        <v>Y</v>
      </c>
      <c r="D3" t="str">
        <v>Part C I(a)</v>
      </c>
    </row>
    <row r="4">
      <c r="A4" t="str">
        <v>Factory building</v>
      </c>
      <c r="B4" s="4">
        <v>30</v>
      </c>
      <c r="C4" t="str">
        <v>Y</v>
      </c>
      <c r="D4" t="str">
        <v>Part C I(a)</v>
      </c>
    </row>
    <row r="5">
      <c r="A5" t="str">
        <v>Fences, wells, tube wells</v>
      </c>
      <c r="B5" s="4">
        <v>5</v>
      </c>
      <c r="C5" t="str">
        <v>Y</v>
      </c>
      <c r="D5" t="str">
        <v>Part C I(b)</v>
      </c>
    </row>
    <row r="6">
      <c r="A6" t="str">
        <v>Buildings — others / temporary structures</v>
      </c>
      <c r="B6" s="4">
        <v>3</v>
      </c>
      <c r="C6" t="str">
        <v>Y</v>
      </c>
      <c r="D6" t="str">
        <v>Part C I(c)</v>
      </c>
    </row>
    <row r="7">
      <c r="A7" t="str">
        <v>Bridges, culverts, bunders</v>
      </c>
      <c r="B7" s="4">
        <v>30</v>
      </c>
      <c r="C7" t="str">
        <v>Y</v>
      </c>
      <c r="D7" t="str">
        <v>Part C II</v>
      </c>
    </row>
    <row r="8">
      <c r="A8" t="str">
        <v>Carpeted road — RCC</v>
      </c>
      <c r="B8" s="4">
        <v>10</v>
      </c>
      <c r="C8" t="str">
        <v>Y</v>
      </c>
      <c r="D8" t="str">
        <v>Part C III(a)</v>
      </c>
    </row>
    <row r="9">
      <c r="A9" t="str">
        <v>Carpeted road — other than RCC</v>
      </c>
      <c r="B9" s="4">
        <v>5</v>
      </c>
      <c r="C9" t="str">
        <v>Y</v>
      </c>
      <c r="D9" t="str">
        <v>Part C III(a)</v>
      </c>
    </row>
    <row r="10">
      <c r="A10" t="str">
        <v>Non-carpeted road</v>
      </c>
      <c r="B10" s="4">
        <v>3</v>
      </c>
      <c r="C10" t="str">
        <v>Y</v>
      </c>
      <c r="D10" t="str">
        <v>Part C III(b)</v>
      </c>
    </row>
    <row r="11">
      <c r="A11" t="str">
        <v>Plant &amp; machinery — general (not continuous process)</v>
      </c>
      <c r="B11" s="4">
        <v>15</v>
      </c>
      <c r="C11" t="str">
        <v>N</v>
      </c>
      <c r="D11" t="str">
        <v>Part C IV(i)</v>
      </c>
    </row>
    <row r="12">
      <c r="A12" t="str">
        <v>Continuous process plant (no special rate prescribed)</v>
      </c>
      <c r="B12" s="4">
        <v>25</v>
      </c>
      <c r="C12" t="str">
        <v>Y</v>
      </c>
      <c r="D12" t="str">
        <v>Part C IV(ii)</v>
      </c>
    </row>
    <row r="13">
      <c r="A13" t="str">
        <v>Plant &amp; machinery used in generation/transmission/distribution of power</v>
      </c>
      <c r="B13" s="4">
        <v>40</v>
      </c>
      <c r="C13" t="str">
        <v>Y</v>
      </c>
      <c r="D13" t="str">
        <v>Part C IV(x)</v>
      </c>
    </row>
    <row r="14">
      <c r="A14" t="str">
        <v>Furniture &amp; fittings — general</v>
      </c>
      <c r="B14" s="4">
        <v>10</v>
      </c>
      <c r="C14" t="str">
        <v>Y</v>
      </c>
      <c r="D14" t="str">
        <v>Part C VI(i)</v>
      </c>
    </row>
    <row r="15">
      <c r="A15" t="str">
        <v>Furniture &amp; fittings — hotels, restaurants, boarding houses, educational institutions, cinema halls, hire</v>
      </c>
      <c r="B15" s="4">
        <v>8</v>
      </c>
      <c r="C15" t="str">
        <v>Y</v>
      </c>
      <c r="D15" t="str">
        <v>Part C VI(ii)</v>
      </c>
    </row>
    <row r="16">
      <c r="A16" t="str">
        <v>Motor cycles, scooters, mopeds</v>
      </c>
      <c r="B16" s="4">
        <v>10</v>
      </c>
      <c r="C16" t="str">
        <v>Y</v>
      </c>
      <c r="D16" t="str">
        <v>Part C VIII(a)</v>
      </c>
    </row>
    <row r="17">
      <c r="A17" t="str">
        <v>Motor buses / lorries / cars / taxis used in a business of running them on hire</v>
      </c>
      <c r="B17" s="4">
        <v>6</v>
      </c>
      <c r="C17" t="str">
        <v>Y</v>
      </c>
      <c r="D17" t="str">
        <v>Part C VIII(b)</v>
      </c>
    </row>
    <row r="18">
      <c r="A18" t="str">
        <v>Motor buses / lorries / cars other than those used on hire</v>
      </c>
      <c r="B18" s="4">
        <v>8</v>
      </c>
      <c r="C18" t="str">
        <v>Y</v>
      </c>
      <c r="D18" t="str">
        <v>Part C VIII(c)</v>
      </c>
    </row>
    <row r="19">
      <c r="A19" t="str">
        <v>Motor tractors, harvesting combines, heavy vehicles</v>
      </c>
      <c r="B19" s="4">
        <v>8</v>
      </c>
      <c r="C19" t="str">
        <v>Y</v>
      </c>
      <c r="D19" t="str">
        <v>Part C VIII(d)</v>
      </c>
    </row>
    <row r="20">
      <c r="A20" t="str">
        <v>Electrically operated vehicles</v>
      </c>
      <c r="B20" s="4">
        <v>8</v>
      </c>
      <c r="C20" t="str">
        <v>Y</v>
      </c>
      <c r="D20" t="str">
        <v>Part C VIII(e)</v>
      </c>
    </row>
    <row r="21">
      <c r="A21" t="str">
        <v>Office equipment</v>
      </c>
      <c r="B21" s="4">
        <v>5</v>
      </c>
      <c r="C21" t="str">
        <v>Y</v>
      </c>
      <c r="D21" t="str">
        <v>Part C V</v>
      </c>
    </row>
    <row r="22">
      <c r="A22" t="str">
        <v>Computers — servers and networks</v>
      </c>
      <c r="B22" s="4">
        <v>6</v>
      </c>
      <c r="C22" t="str">
        <v>Y</v>
      </c>
      <c r="D22" t="str">
        <v>Part C VI(iii)</v>
      </c>
    </row>
    <row r="23">
      <c r="A23" t="str">
        <v>Computers — end user devices (desktops, laptops)</v>
      </c>
      <c r="B23" s="4">
        <v>3</v>
      </c>
      <c r="C23" t="str">
        <v>Y</v>
      </c>
      <c r="D23" t="str">
        <v>Part C VI(iii)</v>
      </c>
    </row>
    <row r="24">
      <c r="A24" t="str">
        <v>Laboratory equipment — general</v>
      </c>
      <c r="B24" s="4">
        <v>10</v>
      </c>
      <c r="C24" t="str">
        <v>Y</v>
      </c>
      <c r="D24" t="str">
        <v>Part C VII(i)</v>
      </c>
    </row>
    <row r="25">
      <c r="A25" t="str">
        <v>Laboratory equipment — educational institutions</v>
      </c>
      <c r="B25" s="4">
        <v>5</v>
      </c>
      <c r="C25" t="str">
        <v>Y</v>
      </c>
      <c r="D25" t="str">
        <v>Part C VII(ii)</v>
      </c>
    </row>
    <row r="26">
      <c r="A26" t="str">
        <v>Electrical installations and equipment</v>
      </c>
      <c r="B26" s="4">
        <v>10</v>
      </c>
      <c r="C26" t="str">
        <v>Y</v>
      </c>
      <c r="D26" t="str">
        <v>Part C IV(iii)</v>
      </c>
    </row>
    <row r="27">
      <c r="A27" t="str">
        <v>Hydraulic works, pipelines, sluices</v>
      </c>
      <c r="B27" s="4">
        <v>15</v>
      </c>
      <c r="C27" t="str">
        <v>Y</v>
      </c>
      <c r="D27" t="str">
        <v>Part C IV(iv)</v>
      </c>
    </row>
    <row r="28">
      <c r="A28" t="str">
        <v>Ships, aircraft, railway sidings &amp; rolling stock (generic)</v>
      </c>
      <c r="B28" s="4">
        <v>15</v>
      </c>
      <c r="C28" t="str">
        <v>Y</v>
      </c>
      <c r="D28" t="str">
        <v>Part C IX–X</v>
      </c>
    </row>
    <row r="30">
      <c r="A30" t="str">
        <v>NESD = no extra shift depreciation. Extra-shift uplift in Register column S is not applied to these classes. Lives verified 6 September 2026 against Schedule II Part C, Companies Act 2013.</v>
      </c>
    </row>
  </sheetData>
  <ignoredErrors>
    <ignoredError numberStoredAsText="1" sqref="A1:D3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76.83203125" customWidth="1"/>
    <col min="2" max="2" width="8.83203125" customWidth="1"/>
    <col min="3" max="3" width="64.83203125" customWidth="1"/>
    <col min="4" max="4" width="90.83203125" customWidth="1"/>
  </cols>
  <sheetData>
    <row r="1">
      <c r="A1" t="str">
        <v>Income-tax block (copy this text into Register column D)</v>
      </c>
      <c r="B1" t="str">
        <v>Rate</v>
      </c>
      <c r="C1" t="str">
        <v>Note</v>
      </c>
      <c r="D1" t="str">
        <v>CHECK THE RATE FOR YOUR BLOCK BEFORE YOU SIGN — the rates below are TAKEN to be unchanged from Appendix I. The Income-tax Rules, 2026 (Notification 22/2026, G.S.R. 198(E), 20 March 2026) have not been read against them; every published commentary still cites the February 2026 draft.</v>
      </c>
    </row>
    <row r="2">
      <c r="A2" t="str">
        <v>Building (residential)</v>
      </c>
      <c r="B2" s="9">
        <v>0.05</v>
      </c>
      <c r="C2" t="str">
        <v>s.33, Income-tax Act 2025 (in force 1 Apr 2026); rates unchanged from Appendix I</v>
      </c>
    </row>
    <row r="3">
      <c r="A3" t="str">
        <v>Building (other than residential/temporary)</v>
      </c>
      <c r="B3" s="9">
        <v>0.1</v>
      </c>
      <c r="C3" t="str">
        <v>s.33, Income-tax Act 2025 (in force 1 Apr 2026); rates unchanged from Appendix I</v>
      </c>
    </row>
    <row r="4">
      <c r="A4" t="str">
        <v>Building — purely temporary erections</v>
      </c>
      <c r="B4" s="9">
        <v>0.4</v>
      </c>
      <c r="C4" t="str">
        <v>s.33, Income-tax Act 2025 (in force 1 Apr 2026); rates unchanged from Appendix I</v>
      </c>
    </row>
    <row r="5">
      <c r="A5" t="str">
        <v>Furniture &amp; fittings</v>
      </c>
      <c r="B5" s="9">
        <v>0.1</v>
      </c>
      <c r="C5" t="str">
        <v>s.33, Income-tax Act 2025 (in force 1 Apr 2026); rates unchanged from Appendix I</v>
      </c>
    </row>
    <row r="6">
      <c r="A6" t="str">
        <v>Plant &amp; machinery (general, incl. motor cars not used on hire)</v>
      </c>
      <c r="B6" s="9">
        <v>0.15</v>
      </c>
      <c r="C6" t="str">
        <v>s.33, Income-tax Act 2025 (in force 1 Apr 2026); rates unchanged from Appendix I</v>
      </c>
    </row>
    <row r="7">
      <c r="A7" t="str">
        <v>Motor buses/lorries/taxis used in a business of running them on hire</v>
      </c>
      <c r="B7" s="9">
        <v>0.3</v>
      </c>
      <c r="C7" t="str">
        <v>s.33, Income-tax Act 2025 (in force 1 Apr 2026); rates unchanged from Appendix I</v>
      </c>
    </row>
    <row r="8">
      <c r="A8" t="str">
        <v>Computers including computer software</v>
      </c>
      <c r="B8" s="9">
        <v>0.4</v>
      </c>
      <c r="C8" t="str">
        <v>s.33, Income-tax Act 2025 (in force 1 Apr 2026); rates unchanged from Appendix I</v>
      </c>
    </row>
    <row r="9">
      <c r="A9" t="str">
        <v>Books</v>
      </c>
      <c r="B9" s="9">
        <v>0.4</v>
      </c>
      <c r="C9" t="str">
        <v>s.33, Income-tax Act 2025 (in force 1 Apr 2026); rates unchanged from Appendix I</v>
      </c>
    </row>
    <row r="10">
      <c r="A10" t="str">
        <v>Pollution control equipment</v>
      </c>
      <c r="B10" s="9">
        <v>0.4</v>
      </c>
      <c r="C10" t="str">
        <v>s.33, Income-tax Act 2025 (in force 1 Apr 2026); rates unchanged from Appendix I</v>
      </c>
    </row>
    <row r="11">
      <c r="A11" t="str">
        <v>Energy saving devices</v>
      </c>
      <c r="B11" s="9">
        <v>0.4</v>
      </c>
      <c r="C11" t="str">
        <v>s.33, Income-tax Act 2025 (in force 1 Apr 2026); rates unchanged from Appendix I</v>
      </c>
    </row>
    <row r="12">
      <c r="A12" t="str">
        <v>Ships</v>
      </c>
      <c r="B12" s="9">
        <v>0.2</v>
      </c>
      <c r="C12" t="str">
        <v>s.33, Income-tax Act 2025 (in force 1 Apr 2026); rates unchanged from Appendix I</v>
      </c>
    </row>
    <row r="13">
      <c r="A13" t="str">
        <v>Aircraft</v>
      </c>
      <c r="B13" s="9">
        <v>0.4</v>
      </c>
      <c r="C13" t="str">
        <v>s.33, Income-tax Act 2025 (in force 1 Apr 2026); rates unchanged from Appendix I</v>
      </c>
    </row>
    <row r="14">
      <c r="A14" t="str">
        <v>Intangible assets (know-how, patents, copyrights, trademarks, licences, franchises)</v>
      </c>
      <c r="B14" s="9">
        <v>0.25</v>
      </c>
      <c r="C14" t="str">
        <v>s.33, Income-tax Act 2025 (in force 1 Apr 2026); rates unchanged from Appendix I</v>
      </c>
    </row>
    <row r="16">
      <c r="A16" t="str">
        <v>Rates verified 6 September 2026. Section 33 of the Income-tax Act, 2025 is in force from 1 April 2026 and re-enacts section 32 of the 1961 Act. The rates themselves are TAKEN to be unchanged from Appendix I — the Income-tax Rules, 2026 (Notification 22/2026, G.S.R. 198(E), 20 March 2026) have not been read against them, because every published commentary still cites the February 2026 draft. Check the rate for your block before you sign.</v>
      </c>
    </row>
  </sheetData>
  <ignoredErrors>
    <ignoredError numberStoredAsText="1" sqref="A1:D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Register</vt:lpstr>
      <vt:lpstr>CompaniesAct</vt:lpstr>
      <vt:lpstr>IncomeTax</vt:lpstr>
      <vt:lpstr>Lives</vt:lpstr>
      <vt:lpstr>Rates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